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CUCION 2023\PORTAL TRANSANCCIONAL\"/>
    </mc:Choice>
  </mc:AlternateContent>
  <bookViews>
    <workbookView xWindow="0" yWindow="0" windowWidth="20490" windowHeight="7755"/>
  </bookViews>
  <sheets>
    <sheet name="EJE. PORTAL ENERO" sheetId="1" r:id="rId1"/>
  </sheets>
  <definedNames>
    <definedName name="_xlnm.Print_Area" localSheetId="0">'EJE. PORTAL ENERO'!$A$1:$Q$107</definedName>
    <definedName name="_xlnm.Print_Titles" localSheetId="0">'EJE. PORTAL ENERO'!$1:$7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D24" i="1"/>
  <c r="D12" i="1"/>
  <c r="H27" i="1"/>
  <c r="D59" i="1" l="1"/>
  <c r="D34" i="1"/>
  <c r="G11" i="1"/>
  <c r="C89" i="1" l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M27" i="1"/>
  <c r="E54" i="1"/>
  <c r="G54" i="1"/>
  <c r="H54" i="1"/>
  <c r="G27" i="1"/>
  <c r="E17" i="1"/>
  <c r="G17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<sst xmlns="http://schemas.openxmlformats.org/spreadsheetml/2006/main" count="112" uniqueCount="112">
  <si>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</si>
  <si>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</si>
  <si>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</si>
  <si>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</si>
  <si>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</si>
  <si>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</si>
  <si>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</si>
  <si>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</si>
  <si>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</si>
  <si>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</si>
  <si>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</si>
  <si>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</si>
  <si>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</si>
  <si>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</si>
  <si>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</si>
  <si>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</si>
  <si>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</si>
  <si>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</si>
  <si>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</si>
  <si>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</si>
  <si>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</si>
  <si>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</si>
  <si>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</si>
  <si>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</si>
  <si>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</si>
  <si>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</si>
  <si>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</si>
  <si>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</si>
  <si>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</si>
  <si>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</si>
  <si>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</si>
  <si>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</si>
  <si>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</si>
  <si>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</si>
  <si>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</si>
  <si>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</si>
  <si>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</si>
  <si>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</si>
  <si>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</si>
  <si>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</si>
  <si>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</si>
  <si>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</si>
  <si>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</si>
  <si>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</si>
  <si>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</si>
  <si>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</si>
  <si>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</si>
  <si>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</si>
  <si>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</si>
  <si>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</si>
  <si>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</si>
  <si>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</si>
  <si>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</si>
  <si>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</si>
  <si>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</si>
  <si>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</si>
  <si>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</si>
  <si>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</si>
  <si>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</si>
  <si>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</si>
  <si>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</si>
  <si>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</si>
  <si>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</si>
  <si>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</si>
  <si>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</si>
  <si>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</si>
  <si>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</si>
  <si>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</si>
  <si>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</si>
  <si>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</si>
  <si>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</si>
  <si>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</si>
  <si>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</si>
  <si>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</si>
  <si>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</si>
  <si>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</si>
  <si>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</si>
  <si>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</si>
  <si>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</si>
  <si>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</si>
  <si>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</si>
  <si>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</si>
  <si>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</si>
  <si>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</si>
  <si>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</si>
  <si>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</si>
  <si>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</si>
  <si>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</si>
  <si>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</si>
  <si>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</si>
  <si>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</si>
  <si>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</si>
  <si>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</si>
  <si>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</si>
  <si>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</si>
  <si>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</si>
  <si>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</si>
  <si>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</si>
  <si>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</si>
  <si>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</si>
  <si>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</si>
  <si>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</si>
  <si>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</si>
  <si>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</si>
  <si>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</si>
  <si>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</si>
  <si>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 xml:space="preserve">Licda. Yokasta Burgos 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</si>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</sst>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D38" sqref="D38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45046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110</v>
      </c>
      <c r="D9" s="60" t="s">
        <v>109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49278462.849999994</v>
      </c>
      <c r="G11" s="29">
        <f t="shared" si="0"/>
        <v>84616822.950000003</v>
      </c>
      <c r="H11" s="29">
        <f t="shared" si="0"/>
        <v>49546366.230000004</v>
      </c>
      <c r="I11" s="29">
        <f t="shared" si="0"/>
        <v>0</v>
      </c>
      <c r="J11" s="29">
        <f t="shared" si="0"/>
        <v>0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29">
        <f t="shared" ref="O11" si="1">+O12+O13+O16+O14+O15</f>
        <v>0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232857072.48000002</v>
      </c>
    </row>
    <row r="12" spans="2:17" s="22" customFormat="1" x14ac:dyDescent="0.25">
      <c r="B12" s="50" t="s">
        <v>19</v>
      </c>
      <c r="C12" s="63">
        <v>623971880</v>
      </c>
      <c r="D12" s="52">
        <f>-26400000</f>
        <v>-26400000</v>
      </c>
      <c r="E12" s="31">
        <v>43329158.859999999</v>
      </c>
      <c r="F12" s="31">
        <v>43253819.399999999</v>
      </c>
      <c r="G12" s="32">
        <v>44322481.799999997</v>
      </c>
      <c r="H12" s="33">
        <v>43452177.700000003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174357637.75999999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216463.97</v>
      </c>
      <c r="G13" s="32">
        <v>34530875</v>
      </c>
      <c r="H13" s="33">
        <v>326463.96999999997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35290266.909999996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5808179.4800000004</v>
      </c>
      <c r="G16" s="32">
        <v>5763466.1500000004</v>
      </c>
      <c r="H16" s="33">
        <v>5767724.5599999996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23209167.809999999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2115036.4300000002</v>
      </c>
      <c r="G17" s="29">
        <f t="shared" si="3"/>
        <v>9873782.6099999994</v>
      </c>
      <c r="H17" s="29">
        <f t="shared" si="3"/>
        <v>5266296.2699999996</v>
      </c>
      <c r="I17" s="29">
        <f t="shared" si="3"/>
        <v>0</v>
      </c>
      <c r="J17" s="29">
        <v>0</v>
      </c>
      <c r="K17" s="29">
        <f>+K18+K19+K20+K21+K24+K25+K23+K22+K26</f>
        <v>0</v>
      </c>
      <c r="L17" s="29">
        <f t="shared" si="3"/>
        <v>0</v>
      </c>
      <c r="M17" s="29">
        <f t="shared" si="3"/>
        <v>0</v>
      </c>
      <c r="N17" s="29">
        <f t="shared" si="3"/>
        <v>0</v>
      </c>
      <c r="O17" s="29">
        <f t="shared" si="3"/>
        <v>0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17358934.309999999</v>
      </c>
    </row>
    <row r="18" spans="2:17" s="22" customFormat="1" x14ac:dyDescent="0.25">
      <c r="B18" s="50" t="s">
        <v>25</v>
      </c>
      <c r="C18" s="63">
        <v>8438529</v>
      </c>
      <c r="D18" s="52"/>
      <c r="E18" s="31">
        <v>0</v>
      </c>
      <c r="F18" s="31">
        <v>477620.94</v>
      </c>
      <c r="G18" s="31">
        <v>517613.51</v>
      </c>
      <c r="H18" s="31">
        <v>516463.98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1511698.43</v>
      </c>
    </row>
    <row r="19" spans="2:17" s="22" customFormat="1" x14ac:dyDescent="0.25">
      <c r="B19" s="50" t="s">
        <v>26</v>
      </c>
      <c r="C19" s="63">
        <v>2934479</v>
      </c>
      <c r="D19" s="52">
        <v>-90000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41432.32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41432.32</v>
      </c>
    </row>
    <row r="22" spans="2:17" s="22" customFormat="1" x14ac:dyDescent="0.25">
      <c r="B22" s="50" t="s">
        <v>29</v>
      </c>
      <c r="C22" s="63">
        <v>21965932</v>
      </c>
      <c r="D22" s="52">
        <v>-2000000</v>
      </c>
      <c r="E22" s="31">
        <v>0</v>
      </c>
      <c r="F22" s="31">
        <v>294000.33</v>
      </c>
      <c r="G22" s="31">
        <v>3832416.51</v>
      </c>
      <c r="H22" s="31">
        <v>1536639.95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5663056.79</v>
      </c>
    </row>
    <row r="23" spans="2:17" s="22" customFormat="1" x14ac:dyDescent="0.25">
      <c r="B23" s="50" t="s">
        <v>30</v>
      </c>
      <c r="C23" s="63">
        <v>16352052</v>
      </c>
      <c r="D23" s="52">
        <v>-1920000</v>
      </c>
      <c r="E23" s="31">
        <v>103819</v>
      </c>
      <c r="F23" s="31">
        <v>402255.08</v>
      </c>
      <c r="G23" s="31">
        <v>550081.12</v>
      </c>
      <c r="H23" s="31">
        <v>591249.27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1647404.47</v>
      </c>
    </row>
    <row r="24" spans="2:17" s="22" customFormat="1" ht="30" x14ac:dyDescent="0.25">
      <c r="B24" s="50" t="s">
        <v>31</v>
      </c>
      <c r="C24" s="63">
        <v>45810394</v>
      </c>
      <c r="D24" s="52">
        <f>-2248906.14+(-1602640.6)+(-80000)+(-700000)+(2500000)</f>
        <v>-2131546.7400000002</v>
      </c>
      <c r="E24" s="31">
        <v>0</v>
      </c>
      <c r="F24" s="31">
        <v>229160.08</v>
      </c>
      <c r="G24" s="31">
        <v>3252783.13</v>
      </c>
      <c r="H24" s="31">
        <v>1882567.07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5364510.28</v>
      </c>
    </row>
    <row r="25" spans="2:17" s="22" customFormat="1" ht="30" x14ac:dyDescent="0.25">
      <c r="B25" s="50" t="s">
        <v>32</v>
      </c>
      <c r="C25" s="63">
        <v>33695380</v>
      </c>
      <c r="D25" s="52">
        <v>-800135</v>
      </c>
      <c r="E25" s="31">
        <v>0</v>
      </c>
      <c r="F25" s="31">
        <v>712000</v>
      </c>
      <c r="G25" s="31">
        <v>1648380.5</v>
      </c>
      <c r="H25" s="31">
        <v>739376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3099756.5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31075.52</v>
      </c>
      <c r="H26" s="31">
        <v>0</v>
      </c>
      <c r="I26" s="31"/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31075.52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1505891.38</v>
      </c>
      <c r="G27" s="29">
        <f t="shared" si="4"/>
        <v>21292604.049999997</v>
      </c>
      <c r="H27" s="29">
        <f t="shared" si="4"/>
        <v>50767556.890000008</v>
      </c>
      <c r="I27" s="29">
        <f t="shared" si="4"/>
        <v>0</v>
      </c>
      <c r="J27" s="29">
        <v>0</v>
      </c>
      <c r="K27" s="29">
        <f t="shared" si="4"/>
        <v>0</v>
      </c>
      <c r="L27" s="29">
        <f t="shared" si="4"/>
        <v>0</v>
      </c>
      <c r="M27" s="29">
        <f>+M28+M29+M30+M31+M32+M33+M34+M35+M36+M37</f>
        <v>0</v>
      </c>
      <c r="N27" s="29">
        <f t="shared" ref="N27:P27" si="5">+N28+N29+N30+N31+N32+N33+N34+N35+N36+N37</f>
        <v>0</v>
      </c>
      <c r="O27" s="29">
        <f t="shared" si="5"/>
        <v>0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91898013.599999994</v>
      </c>
    </row>
    <row r="28" spans="2:17" s="22" customFormat="1" x14ac:dyDescent="0.25">
      <c r="B28" s="50" t="s">
        <v>35</v>
      </c>
      <c r="C28" s="63">
        <v>19300230</v>
      </c>
      <c r="D28" s="52">
        <v>-26601.200000000001</v>
      </c>
      <c r="E28" s="31">
        <v>0</v>
      </c>
      <c r="F28" s="31">
        <v>0</v>
      </c>
      <c r="G28" s="31">
        <v>3835272.97</v>
      </c>
      <c r="H28" s="31">
        <v>2713048.45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6548321.4199999999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2015986.49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2015986.49</v>
      </c>
    </row>
    <row r="30" spans="2:17" s="22" customFormat="1" x14ac:dyDescent="0.25">
      <c r="B30" s="50" t="s">
        <v>37</v>
      </c>
      <c r="C30" s="63">
        <v>15693196</v>
      </c>
      <c r="D30" s="52"/>
      <c r="E30" s="31">
        <v>0</v>
      </c>
      <c r="F30" s="31">
        <v>637200</v>
      </c>
      <c r="G30" s="31">
        <v>719291.61</v>
      </c>
      <c r="H30" s="31">
        <v>16638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1373129.6099999999</v>
      </c>
    </row>
    <row r="31" spans="2:17" s="22" customFormat="1" x14ac:dyDescent="0.25">
      <c r="B31" s="50" t="s">
        <v>38</v>
      </c>
      <c r="C31" s="63">
        <v>392000000</v>
      </c>
      <c r="D31" s="52">
        <v>-14732492.619999999</v>
      </c>
      <c r="E31" s="31">
        <v>18331961.280000001</v>
      </c>
      <c r="F31" s="31">
        <v>-5908395.2000000002</v>
      </c>
      <c r="G31" s="31">
        <v>2755563.94</v>
      </c>
      <c r="H31" s="31">
        <v>30731427.98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45910558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692284.12</v>
      </c>
      <c r="H32" s="31">
        <v>699146.85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1391430.97</v>
      </c>
    </row>
    <row r="33" spans="2:17" s="22" customFormat="1" ht="30" x14ac:dyDescent="0.25">
      <c r="B33" s="50" t="s">
        <v>40</v>
      </c>
      <c r="C33" s="63">
        <v>2542205</v>
      </c>
      <c r="D33" s="52"/>
      <c r="E33" s="31">
        <v>0</v>
      </c>
      <c r="F33" s="31">
        <v>0</v>
      </c>
      <c r="G33" s="31">
        <v>415338.92</v>
      </c>
      <c r="H33" s="31">
        <v>227545.03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642883.94999999995</v>
      </c>
    </row>
    <row r="34" spans="2:17" s="22" customFormat="1" ht="30" x14ac:dyDescent="0.25">
      <c r="B34" s="50" t="s">
        <v>41</v>
      </c>
      <c r="C34" s="63">
        <v>64070704</v>
      </c>
      <c r="D34" s="52">
        <f>-146600+(-1647160)</f>
        <v>-1793760</v>
      </c>
      <c r="E34" s="31">
        <v>0</v>
      </c>
      <c r="F34" s="31">
        <v>622559.79</v>
      </c>
      <c r="G34" s="31">
        <v>556441.89</v>
      </c>
      <c r="H34" s="31">
        <v>12292279.59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13471281.27</v>
      </c>
    </row>
    <row r="35" spans="2:17" s="22" customFormat="1" x14ac:dyDescent="0.25">
      <c r="B35" s="50" t="s">
        <v>105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>
        <f>-15500+(-78881.63)+(800000)</f>
        <v>705618.37</v>
      </c>
      <c r="E37" s="31">
        <v>0</v>
      </c>
      <c r="F37" s="31">
        <v>6154526.79</v>
      </c>
      <c r="G37" s="31">
        <v>10302424.109999999</v>
      </c>
      <c r="H37" s="31">
        <v>4087470.99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20544421.890000001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103077.38</v>
      </c>
      <c r="H54" s="29">
        <f t="shared" si="6"/>
        <v>960000</v>
      </c>
      <c r="I54" s="29">
        <f t="shared" si="6"/>
        <v>0</v>
      </c>
      <c r="J54" s="29">
        <v>0</v>
      </c>
      <c r="K54" s="29">
        <f t="shared" si="6"/>
        <v>0</v>
      </c>
      <c r="L54" s="29">
        <f t="shared" si="6"/>
        <v>0</v>
      </c>
      <c r="M54" s="29">
        <f>+M55+M56+M57+M58+M59+M60+M61+M62</f>
        <v>0</v>
      </c>
      <c r="N54" s="29">
        <f t="shared" ref="N54:P54" si="7">+N55+N56+N57+N58+N59+N60+N61+N62</f>
        <v>0</v>
      </c>
      <c r="O54" s="29">
        <f t="shared" si="7"/>
        <v>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1063077.3799999999</v>
      </c>
    </row>
    <row r="55" spans="2:17" s="22" customFormat="1" x14ac:dyDescent="0.25">
      <c r="B55" s="50" t="s">
        <v>61</v>
      </c>
      <c r="C55" s="63">
        <v>10782215</v>
      </c>
      <c r="D55" s="52"/>
      <c r="E55" s="31">
        <v>0</v>
      </c>
      <c r="F55" s="31">
        <v>0</v>
      </c>
      <c r="G55" s="31">
        <v>46639.5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46639.5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ht="30" x14ac:dyDescent="0.25">
      <c r="B57" s="50" t="s">
        <v>63</v>
      </c>
      <c r="C57" s="63">
        <v>23007737</v>
      </c>
      <c r="D57" s="52">
        <v>1200000</v>
      </c>
      <c r="E57" s="31">
        <v>0</v>
      </c>
      <c r="F57" s="31">
        <v>0</v>
      </c>
      <c r="G57" s="31">
        <v>47587.88</v>
      </c>
      <c r="H57" s="31">
        <v>960000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1007587.88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>
        <f>-416913.95+(-5000000)</f>
        <v>-5416913.9500000002</v>
      </c>
      <c r="E59" s="31">
        <v>0</v>
      </c>
      <c r="F59" s="31">
        <v>0</v>
      </c>
      <c r="G59" s="31">
        <v>8850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8850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1">
        <f t="shared" si="8"/>
        <v>0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52899390.659999996</v>
      </c>
      <c r="G76" s="37">
        <f t="shared" si="9"/>
        <v>115886286.98999999</v>
      </c>
      <c r="H76" s="37">
        <f t="shared" si="9"/>
        <v>106540219.39000002</v>
      </c>
      <c r="I76" s="37">
        <f t="shared" si="9"/>
        <v>0</v>
      </c>
      <c r="J76" s="37">
        <f t="shared" si="9"/>
        <v>0</v>
      </c>
      <c r="K76" s="37">
        <f t="shared" si="9"/>
        <v>0</v>
      </c>
      <c r="L76" s="37">
        <f t="shared" si="9"/>
        <v>0</v>
      </c>
      <c r="M76" s="37">
        <f t="shared" si="9"/>
        <v>0</v>
      </c>
      <c r="N76" s="37">
        <f t="shared" si="9"/>
        <v>0</v>
      </c>
      <c r="O76" s="37">
        <f t="shared" si="9"/>
        <v>0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343177097.76999998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52899390.659999996</v>
      </c>
      <c r="G89" s="25">
        <f t="shared" si="11"/>
        <v>115886286.98999999</v>
      </c>
      <c r="H89" s="25">
        <f t="shared" si="11"/>
        <v>106540219.39000002</v>
      </c>
      <c r="I89" s="25">
        <f t="shared" si="11"/>
        <v>0</v>
      </c>
      <c r="J89" s="25">
        <f t="shared" si="11"/>
        <v>0</v>
      </c>
      <c r="K89" s="25">
        <f t="shared" si="11"/>
        <v>0</v>
      </c>
      <c r="L89" s="25">
        <f t="shared" si="11"/>
        <v>0</v>
      </c>
      <c r="M89" s="25">
        <f t="shared" si="11"/>
        <v>0</v>
      </c>
      <c r="N89" s="25">
        <f t="shared" si="11"/>
        <v>0</v>
      </c>
      <c r="O89" s="25">
        <f t="shared" si="11"/>
        <v>0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343177097.76999998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111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106</v>
      </c>
      <c r="F98" s="70"/>
      <c r="G98" s="70"/>
      <c r="H98" s="41"/>
      <c r="I98" s="41"/>
      <c r="J98" s="71" t="s">
        <v>107</v>
      </c>
      <c r="K98" s="71"/>
      <c r="L98" s="71"/>
      <c r="M98" s="2"/>
      <c r="N98" s="2"/>
      <c r="O98" s="2"/>
      <c r="P98" s="2"/>
    </row>
    <row r="99" spans="1:16" s="10" customFormat="1" ht="18" x14ac:dyDescent="0.25">
      <c r="B99" s="11"/>
      <c r="D99" s="11"/>
      <c r="E99" s="76" t="s">
        <v>108</v>
      </c>
      <c r="F99" s="76"/>
      <c r="G99" s="76"/>
      <c r="H99" s="39"/>
      <c r="I99" s="39"/>
      <c r="J99" s="75" t="s">
        <v>103</v>
      </c>
      <c r="K99" s="75"/>
      <c r="L99" s="75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4" orientation="landscape" r:id="rId1"/>
  <rowBreaks count="3" manualBreakCount="3">
    <brk id="50" max="16" man="1"/>
    <brk id="107" max="16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ENERO</vt:lpstr>
      <vt:lpstr>'EJE. PORTAL ENERO'!Área_de_impresión</vt:lpstr>
      <vt:lpstr>'EJE. PORTAL ENERO'!Títulos_a_imprimir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2023-02-08T19:50:12Z</cp:lastPrinted>
  <dcterms:created xsi:type="dcterms:W3CDTF">2019-02-08T13:48:25Z</dcterms:created>
  <dcterms:modified xsi:type="dcterms:W3CDTF">2023-05-11T16:11:54Z</dcterms:modified>
</cp:coreProperties>
</file>