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DICIEMBRE 2023\EF\RAY\"/>
    </mc:Choice>
  </mc:AlternateContent>
  <bookViews>
    <workbookView xWindow="0" yWindow="0" windowWidth="10305" windowHeight="7380"/>
  </bookViews>
  <sheets>
    <sheet name="EJE. DICIEMBRE" sheetId="1" r:id="rId1"/>
  </sheets>
  <definedNames>
    <definedName name="_xlnm.Print_Area" localSheetId="0">'EJE. DICIEMBRE'!$A$1:$Q$107</definedName>
    <definedName name="_xlnm.Print_Titles" localSheetId="0">'EJE. DICIEMBRE'!$1:$7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J54" i="1" l="1"/>
  <c r="J27" i="1"/>
  <c r="J17" i="1"/>
  <c r="D37" i="1" l="1"/>
  <c r="D12" i="1"/>
  <c r="D24" i="1"/>
  <c r="D25" i="1"/>
  <c r="D18" i="1"/>
  <c r="D31" i="1"/>
  <c r="D34" i="1"/>
  <c r="D22" i="1"/>
  <c r="D23" i="1"/>
  <c r="D28" i="1"/>
  <c r="D59" i="1"/>
  <c r="H27" i="1" l="1"/>
  <c r="G11" i="1" l="1"/>
  <c r="C89" i="1" l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E54" i="1"/>
  <c r="G54" i="1"/>
  <c r="H54" i="1"/>
  <c r="G27" i="1"/>
  <c r="E17" i="1"/>
  <c r="G17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<sst xmlns="http://schemas.openxmlformats.org/spreadsheetml/2006/main" count="112" uniqueCount="112">
  <si>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</si>
  <si>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</si>
  <si>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</si>
  <si>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</si>
  <si>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</si>
  <si>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</si>
  <si>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</si>
  <si>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</si>
  <si>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</si>
  <si>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</si>
  <si>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</si>
  <si>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</si>
  <si>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</si>
  <si>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</si>
  <si>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</si>
  <si>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</si>
  <si>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</si>
  <si>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</si>
  <si>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</si>
  <si>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</si>
  <si>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</si>
  <si>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</si>
  <si>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</si>
  <si>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</si>
  <si>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</si>
  <si>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</si>
  <si>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</si>
  <si>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</si>
  <si>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</si>
  <si>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</si>
  <si>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</si>
  <si>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</si>
  <si>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</si>
  <si>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</si>
  <si>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</si>
  <si>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</si>
  <si>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</si>
  <si>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</si>
  <si>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</si>
  <si>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</si>
  <si>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</si>
  <si>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</si>
  <si>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</si>
  <si>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</si>
  <si>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</si>
  <si>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</si>
  <si>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</si>
  <si>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</si>
  <si>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</si>
  <si>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</si>
  <si>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</si>
  <si>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</si>
  <si>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</si>
  <si>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</si>
  <si>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</si>
  <si>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</si>
  <si>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</si>
  <si>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</si>
  <si>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</si>
  <si>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</si>
  <si>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</si>
  <si>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</si>
  <si>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</si>
  <si>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</si>
  <si>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</si>
  <si>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</si>
  <si>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</si>
  <si>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</si>
  <si>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</si>
  <si>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</si>
  <si>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</si>
  <si>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</si>
  <si>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</si>
  <si>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</si>
  <si>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</si>
  <si>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</si>
  <si>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</si>
  <si>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</si>
  <si>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</si>
  <si>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</si>
  <si>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</si>
  <si>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</si>
  <si>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</si>
  <si>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</si>
  <si>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</si>
  <si>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</si>
  <si>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</si>
  <si>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</si>
  <si>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</si>
  <si>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</si>
  <si>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</si>
  <si>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</si>
  <si>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</si>
  <si>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</si>
  <si>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</si>
  <si>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</si>
  <si>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</si>
  <si>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</si>
  <si>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</si>
  <si>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</si>
  <si>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</si>
  <si>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</si>
  <si>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</si>
  <si>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</si>
  <si>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</si>
  <si>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</si>
  <si>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</si>
  <si>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</si>
  <si>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</si>
  <si>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</si>
  <si>
    <t xml:space="preserve">Licda. Yunetvelin Hernandez   </t>
  </si>
  <si>
    <t>Autorizado por: Encargada Departamento
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</si>
</sst>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wrapText="1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67" zoomScale="85" zoomScaleNormal="85" zoomScaleSheetLayoutView="85" workbookViewId="0">
      <pane xSplit="1" topLeftCell="K1" activePane="topRight" state="frozen"/>
      <selection activeCell="B1" sqref="B1"/>
      <selection pane="topRight" activeCell="P58" sqref="P58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103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45291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108</v>
      </c>
      <c r="D9" s="60" t="s">
        <v>107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49278462.849999994</v>
      </c>
      <c r="G11" s="29">
        <f t="shared" si="0"/>
        <v>84616822.950000003</v>
      </c>
      <c r="H11" s="29">
        <f t="shared" si="0"/>
        <v>49546366.230000004</v>
      </c>
      <c r="I11" s="29">
        <f t="shared" si="0"/>
        <v>49227201.32</v>
      </c>
      <c r="J11" s="29">
        <f t="shared" si="0"/>
        <v>49535441.592999995</v>
      </c>
      <c r="K11" s="29">
        <f t="shared" si="0"/>
        <v>51097458.670000002</v>
      </c>
      <c r="L11" s="29">
        <f t="shared" si="0"/>
        <v>50348204.329999998</v>
      </c>
      <c r="M11" s="29">
        <f t="shared" si="0"/>
        <v>88511538.140000001</v>
      </c>
      <c r="N11" s="29">
        <f t="shared" si="0"/>
        <v>50953050.379999995</v>
      </c>
      <c r="O11" s="29">
        <f t="shared" ref="O11" si="1">+O12+O13+O16+O14+O15</f>
        <v>92969277.129999995</v>
      </c>
      <c r="P11" s="29">
        <f t="shared" ref="P11" si="2">+P12+P13+P16+P14+P15</f>
        <v>52238872.93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717738116.97299993</v>
      </c>
    </row>
    <row r="12" spans="2:17" s="22" customFormat="1" x14ac:dyDescent="0.25">
      <c r="B12" s="50" t="s">
        <v>19</v>
      </c>
      <c r="C12" s="63">
        <v>623971880</v>
      </c>
      <c r="D12" s="52">
        <f>26400000+700000</f>
        <v>27100000</v>
      </c>
      <c r="E12" s="31">
        <v>43329158.859999999</v>
      </c>
      <c r="F12" s="31">
        <v>43253819.399999999</v>
      </c>
      <c r="G12" s="32">
        <v>44322481.799999997</v>
      </c>
      <c r="H12" s="33">
        <v>43452177.700000003</v>
      </c>
      <c r="I12" s="33">
        <v>43266880.770000003</v>
      </c>
      <c r="J12" s="33">
        <v>43222971.509999998</v>
      </c>
      <c r="K12" s="33">
        <v>45038965.990000002</v>
      </c>
      <c r="L12" s="33">
        <v>43996971.539999999</v>
      </c>
      <c r="M12" s="33">
        <v>44514465.909999996</v>
      </c>
      <c r="N12" s="33">
        <v>44350418.229999997</v>
      </c>
      <c r="O12" s="33">
        <v>86741032.719999999</v>
      </c>
      <c r="P12" s="33">
        <v>45669873.18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571159217.61000001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216463.97</v>
      </c>
      <c r="G13" s="32">
        <v>34530875</v>
      </c>
      <c r="H13" s="33">
        <v>326463.96999999997</v>
      </c>
      <c r="I13" s="33">
        <v>216463.97</v>
      </c>
      <c r="J13" s="33">
        <v>507908.90299999999</v>
      </c>
      <c r="K13" s="33">
        <v>216463.97</v>
      </c>
      <c r="L13" s="33">
        <v>216463.97</v>
      </c>
      <c r="M13" s="33">
        <v>37897426.469999999</v>
      </c>
      <c r="N13" s="33">
        <v>558574.81999999995</v>
      </c>
      <c r="O13" s="33">
        <v>216463.97</v>
      </c>
      <c r="P13" s="33">
        <v>581795.1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75701828.082999974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5808179.4800000004</v>
      </c>
      <c r="G16" s="32">
        <v>5763466.1500000004</v>
      </c>
      <c r="H16" s="33">
        <v>5767724.5599999996</v>
      </c>
      <c r="I16" s="33">
        <v>5743856.5800000001</v>
      </c>
      <c r="J16" s="33">
        <v>5804561.1799999997</v>
      </c>
      <c r="K16" s="33">
        <v>5842028.71</v>
      </c>
      <c r="L16" s="33">
        <v>6134768.8200000003</v>
      </c>
      <c r="M16" s="33">
        <v>6099645.7599999998</v>
      </c>
      <c r="N16" s="33">
        <v>6044057.3300000001</v>
      </c>
      <c r="O16" s="33">
        <v>6011780.4400000004</v>
      </c>
      <c r="P16" s="33">
        <v>5987204.6500000004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70877071.280000001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2115036.4300000002</v>
      </c>
      <c r="G17" s="29">
        <f t="shared" si="3"/>
        <v>9873782.6099999994</v>
      </c>
      <c r="H17" s="29">
        <f t="shared" si="3"/>
        <v>5266296.2699999996</v>
      </c>
      <c r="I17" s="29">
        <f t="shared" si="3"/>
        <v>6103963</v>
      </c>
      <c r="J17" s="29">
        <f t="shared" si="3"/>
        <v>15844349.600000001</v>
      </c>
      <c r="K17" s="29">
        <f>+K18+K19+K20+K21+K24+K25+K23+K22+K26</f>
        <v>8393861.4100000001</v>
      </c>
      <c r="L17" s="29">
        <f t="shared" si="3"/>
        <v>1750239.76</v>
      </c>
      <c r="M17" s="29">
        <f t="shared" si="3"/>
        <v>14670719.539999999</v>
      </c>
      <c r="N17" s="29">
        <f t="shared" si="3"/>
        <v>6127036.3900000006</v>
      </c>
      <c r="O17" s="29">
        <f t="shared" si="3"/>
        <v>10739982.999999998</v>
      </c>
      <c r="P17" s="29">
        <f t="shared" si="3"/>
        <v>8527154.040000001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89516241.049999997</v>
      </c>
    </row>
    <row r="18" spans="2:17" s="22" customFormat="1" x14ac:dyDescent="0.25">
      <c r="B18" s="50" t="s">
        <v>25</v>
      </c>
      <c r="C18" s="63">
        <v>8438529</v>
      </c>
      <c r="D18" s="52">
        <f>200000+15000</f>
        <v>215000</v>
      </c>
      <c r="E18" s="31">
        <v>0</v>
      </c>
      <c r="F18" s="31">
        <v>477620.94</v>
      </c>
      <c r="G18" s="31">
        <v>517613.51</v>
      </c>
      <c r="H18" s="31">
        <v>516463.98</v>
      </c>
      <c r="I18" s="31">
        <v>504270.19</v>
      </c>
      <c r="J18" s="31">
        <v>511035.21</v>
      </c>
      <c r="K18" s="31">
        <v>507014.65</v>
      </c>
      <c r="L18" s="31">
        <v>477697.24</v>
      </c>
      <c r="M18" s="31">
        <v>540391.11</v>
      </c>
      <c r="N18" s="31">
        <v>426365.21</v>
      </c>
      <c r="O18" s="31">
        <v>1066583.3400000001</v>
      </c>
      <c r="P18" s="31">
        <v>1161529.83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6706585.21</v>
      </c>
    </row>
    <row r="19" spans="2:17" s="22" customFormat="1" x14ac:dyDescent="0.25">
      <c r="B19" s="50" t="s">
        <v>26</v>
      </c>
      <c r="C19" s="63">
        <v>2934479</v>
      </c>
      <c r="D19" s="52">
        <v>90000</v>
      </c>
      <c r="E19" s="31">
        <v>0</v>
      </c>
      <c r="F19" s="31">
        <v>0</v>
      </c>
      <c r="G19" s="31">
        <v>0</v>
      </c>
      <c r="H19" s="31">
        <v>0</v>
      </c>
      <c r="I19" s="31">
        <v>132314.57999999999</v>
      </c>
      <c r="J19" s="31">
        <v>673704.62</v>
      </c>
      <c r="K19" s="31">
        <v>181417.92</v>
      </c>
      <c r="L19" s="31">
        <v>126108.96</v>
      </c>
      <c r="M19" s="31">
        <v>38141.199999999997</v>
      </c>
      <c r="N19" s="31">
        <v>17700</v>
      </c>
      <c r="O19" s="31">
        <v>885830.72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2055218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500000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500000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41432.32</v>
      </c>
      <c r="H21" s="31">
        <v>0</v>
      </c>
      <c r="I21" s="31">
        <v>41861.99</v>
      </c>
      <c r="J21" s="31">
        <v>194767.61</v>
      </c>
      <c r="K21" s="31">
        <v>0</v>
      </c>
      <c r="L21" s="31">
        <v>0</v>
      </c>
      <c r="M21" s="31">
        <v>170631.39</v>
      </c>
      <c r="N21" s="31">
        <v>0</v>
      </c>
      <c r="O21" s="31">
        <v>76516.88</v>
      </c>
      <c r="P21" s="31">
        <v>-24000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501210.18999999994</v>
      </c>
    </row>
    <row r="22" spans="2:17" s="22" customFormat="1" x14ac:dyDescent="0.25">
      <c r="B22" s="50" t="s">
        <v>29</v>
      </c>
      <c r="C22" s="63">
        <v>21965932</v>
      </c>
      <c r="D22" s="52">
        <f>2000000+681000</f>
        <v>2681000</v>
      </c>
      <c r="E22" s="31">
        <v>0</v>
      </c>
      <c r="F22" s="31">
        <v>294000.33</v>
      </c>
      <c r="G22" s="31">
        <v>3832416.51</v>
      </c>
      <c r="H22" s="31">
        <v>1536639.95</v>
      </c>
      <c r="I22" s="31">
        <v>0</v>
      </c>
      <c r="J22" s="31">
        <v>1996225.35</v>
      </c>
      <c r="K22" s="31">
        <v>279675.48</v>
      </c>
      <c r="L22" s="31">
        <v>0</v>
      </c>
      <c r="M22" s="31">
        <v>290966.57</v>
      </c>
      <c r="N22" s="31">
        <v>1602057.37</v>
      </c>
      <c r="O22" s="31">
        <v>2299200.88</v>
      </c>
      <c r="P22" s="31">
        <v>1647918.9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13779101.340000002</v>
      </c>
    </row>
    <row r="23" spans="2:17" s="22" customFormat="1" x14ac:dyDescent="0.25">
      <c r="B23" s="50" t="s">
        <v>30</v>
      </c>
      <c r="C23" s="63">
        <v>16352052</v>
      </c>
      <c r="D23" s="52">
        <f>1920000+134300</f>
        <v>2054300</v>
      </c>
      <c r="E23" s="31">
        <v>103819</v>
      </c>
      <c r="F23" s="31">
        <v>402255.08</v>
      </c>
      <c r="G23" s="31">
        <v>550081.12</v>
      </c>
      <c r="H23" s="31">
        <v>591249.27</v>
      </c>
      <c r="I23" s="31">
        <v>645323.4</v>
      </c>
      <c r="J23" s="31">
        <v>1040097.08</v>
      </c>
      <c r="K23" s="31">
        <v>696283.83</v>
      </c>
      <c r="L23" s="31">
        <v>720433.56</v>
      </c>
      <c r="M23" s="31">
        <v>688059.96</v>
      </c>
      <c r="N23" s="31">
        <v>901065.97</v>
      </c>
      <c r="O23" s="31">
        <v>717078.08</v>
      </c>
      <c r="P23" s="31">
        <v>723426.28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7779172.6299999999</v>
      </c>
    </row>
    <row r="24" spans="2:17" s="22" customFormat="1" ht="30" x14ac:dyDescent="0.25">
      <c r="B24" s="50" t="s">
        <v>31</v>
      </c>
      <c r="C24" s="63">
        <v>45810394</v>
      </c>
      <c r="D24" s="52">
        <f>2248906.14+1602640.6+80000+700000+2500000+625000+600000</f>
        <v>8356546.7400000002</v>
      </c>
      <c r="E24" s="31">
        <v>0</v>
      </c>
      <c r="F24" s="31">
        <v>229160.08</v>
      </c>
      <c r="G24" s="31">
        <v>3252783.13</v>
      </c>
      <c r="H24" s="31">
        <v>1882567.07</v>
      </c>
      <c r="I24" s="31">
        <v>2614997.27</v>
      </c>
      <c r="J24" s="31">
        <v>5767465.3700000001</v>
      </c>
      <c r="K24" s="31">
        <v>5624013.5300000003</v>
      </c>
      <c r="L24" s="31">
        <v>0</v>
      </c>
      <c r="M24" s="31">
        <v>1314751.54</v>
      </c>
      <c r="N24" s="31">
        <v>1795532.84</v>
      </c>
      <c r="O24" s="31">
        <v>725800.7</v>
      </c>
      <c r="P24" s="31">
        <v>1964013.63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25171085.16</v>
      </c>
    </row>
    <row r="25" spans="2:17" s="22" customFormat="1" ht="30" x14ac:dyDescent="0.25">
      <c r="B25" s="50" t="s">
        <v>32</v>
      </c>
      <c r="C25" s="63">
        <v>33695380</v>
      </c>
      <c r="D25" s="52">
        <f>800135+1500000</f>
        <v>2300135</v>
      </c>
      <c r="E25" s="31">
        <v>0</v>
      </c>
      <c r="F25" s="31">
        <v>712000</v>
      </c>
      <c r="G25" s="31">
        <v>1648380.5</v>
      </c>
      <c r="H25" s="31">
        <v>739376</v>
      </c>
      <c r="I25" s="31">
        <v>2157577.65</v>
      </c>
      <c r="J25" s="31">
        <v>5661054.3600000003</v>
      </c>
      <c r="K25" s="31">
        <v>1105456</v>
      </c>
      <c r="L25" s="31">
        <v>426000</v>
      </c>
      <c r="M25" s="31">
        <v>11623610.09</v>
      </c>
      <c r="N25" s="31">
        <v>1201415</v>
      </c>
      <c r="O25" s="31">
        <v>4119047.21</v>
      </c>
      <c r="P25" s="31">
        <v>1303113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30697029.810000002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31075.52</v>
      </c>
      <c r="H26" s="31">
        <v>0</v>
      </c>
      <c r="I26" s="31">
        <v>7617.92</v>
      </c>
      <c r="J26" s="31">
        <v>0</v>
      </c>
      <c r="K26" s="31">
        <v>0</v>
      </c>
      <c r="L26" s="31">
        <v>0</v>
      </c>
      <c r="M26" s="31">
        <v>4167.68</v>
      </c>
      <c r="N26" s="31">
        <v>182900</v>
      </c>
      <c r="O26" s="31">
        <v>349925.19</v>
      </c>
      <c r="P26" s="31">
        <v>1751152.4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2326838.71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1505891.38</v>
      </c>
      <c r="G27" s="29">
        <f t="shared" si="4"/>
        <v>21292604.049999997</v>
      </c>
      <c r="H27" s="29">
        <f t="shared" si="4"/>
        <v>50767556.890000008</v>
      </c>
      <c r="I27" s="29">
        <f t="shared" si="4"/>
        <v>51438396.57</v>
      </c>
      <c r="J27" s="29">
        <f>+J28+J29+J30+J31+J32+J33+J34+J35+J36+J37</f>
        <v>6782570.9799999995</v>
      </c>
      <c r="K27" s="29">
        <f t="shared" si="4"/>
        <v>61506508.679999992</v>
      </c>
      <c r="L27" s="29">
        <f t="shared" si="4"/>
        <v>22720434.009999998</v>
      </c>
      <c r="M27" s="29">
        <f>+M28+M29+M30+M31+M32+M33+M34+M35+M36+M37</f>
        <v>18936169.920000002</v>
      </c>
      <c r="N27" s="29">
        <f t="shared" ref="N27:P27" si="5">+N28+N29+N30+N31+N32+N33+N34+N35+N36+N37</f>
        <v>17054873.759999998</v>
      </c>
      <c r="O27" s="29">
        <f t="shared" si="5"/>
        <v>30470587.300000001</v>
      </c>
      <c r="P27" s="29">
        <f t="shared" si="5"/>
        <v>44486333.710000008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345293888.52999997</v>
      </c>
    </row>
    <row r="28" spans="2:17" s="22" customFormat="1" x14ac:dyDescent="0.25">
      <c r="B28" s="50" t="s">
        <v>35</v>
      </c>
      <c r="C28" s="63">
        <v>19300230</v>
      </c>
      <c r="D28" s="52">
        <f>26601.2+132000</f>
        <v>158601.20000000001</v>
      </c>
      <c r="E28" s="31">
        <v>0</v>
      </c>
      <c r="F28" s="31">
        <v>0</v>
      </c>
      <c r="G28" s="31">
        <v>3835272.97</v>
      </c>
      <c r="H28" s="31">
        <v>2713048.45</v>
      </c>
      <c r="I28" s="31">
        <v>2158274.5699999998</v>
      </c>
      <c r="J28" s="31">
        <v>-2572.25</v>
      </c>
      <c r="K28" s="31">
        <v>2999146.97</v>
      </c>
      <c r="L28" s="31">
        <v>1583181.32</v>
      </c>
      <c r="M28" s="31">
        <v>1094134.5</v>
      </c>
      <c r="N28" s="31">
        <v>0</v>
      </c>
      <c r="O28" s="31">
        <v>3142081.08</v>
      </c>
      <c r="P28" s="31">
        <v>1574078.94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19096646.550000001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2015986.49</v>
      </c>
      <c r="H29" s="31">
        <v>0</v>
      </c>
      <c r="I29" s="31">
        <v>590</v>
      </c>
      <c r="J29" s="31">
        <v>10610.5</v>
      </c>
      <c r="K29" s="31">
        <v>57607.08</v>
      </c>
      <c r="L29" s="31">
        <v>114410.92</v>
      </c>
      <c r="M29" s="31">
        <v>2057.75</v>
      </c>
      <c r="N29" s="31">
        <v>2478</v>
      </c>
      <c r="O29" s="31">
        <v>2547740.61</v>
      </c>
      <c r="P29" s="31">
        <v>825528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5577009.3499999996</v>
      </c>
    </row>
    <row r="30" spans="2:17" s="22" customFormat="1" x14ac:dyDescent="0.25">
      <c r="B30" s="50" t="s">
        <v>37</v>
      </c>
      <c r="C30" s="63">
        <v>15693196</v>
      </c>
      <c r="D30" s="52">
        <v>320000</v>
      </c>
      <c r="E30" s="31">
        <v>0</v>
      </c>
      <c r="F30" s="31">
        <v>637200</v>
      </c>
      <c r="G30" s="31">
        <v>719291.61</v>
      </c>
      <c r="H30" s="31">
        <v>16638</v>
      </c>
      <c r="I30" s="31">
        <v>1289079.5</v>
      </c>
      <c r="J30" s="31">
        <v>8053.57</v>
      </c>
      <c r="K30" s="31">
        <v>1618870.89</v>
      </c>
      <c r="L30" s="31">
        <v>451344.1</v>
      </c>
      <c r="M30" s="31">
        <v>234907.5</v>
      </c>
      <c r="N30" s="31">
        <v>1729549.6</v>
      </c>
      <c r="O30" s="31">
        <v>555944.38</v>
      </c>
      <c r="P30" s="31">
        <v>1448627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8709506.1499999985</v>
      </c>
    </row>
    <row r="31" spans="2:17" s="22" customFormat="1" x14ac:dyDescent="0.25">
      <c r="B31" s="50" t="s">
        <v>38</v>
      </c>
      <c r="C31" s="63">
        <v>392000000</v>
      </c>
      <c r="D31" s="52">
        <f>14732492.62+14000000</f>
        <v>28732492.619999997</v>
      </c>
      <c r="E31" s="31">
        <v>18331961.280000001</v>
      </c>
      <c r="F31" s="31">
        <v>-5908395.2000000002</v>
      </c>
      <c r="G31" s="31">
        <v>2755563.94</v>
      </c>
      <c r="H31" s="31">
        <v>30731427.98</v>
      </c>
      <c r="I31" s="31">
        <v>34991813.450000003</v>
      </c>
      <c r="J31" s="31">
        <v>3211175.29</v>
      </c>
      <c r="K31" s="31">
        <v>41681570.359999999</v>
      </c>
      <c r="L31" s="31">
        <v>16558666.199999999</v>
      </c>
      <c r="M31" s="31">
        <v>3670838.34</v>
      </c>
      <c r="N31" s="31">
        <v>1898390.71</v>
      </c>
      <c r="O31" s="31">
        <v>16552429.52</v>
      </c>
      <c r="P31" s="31">
        <v>20534511.440000001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185009953.31000003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692284.12</v>
      </c>
      <c r="H32" s="31">
        <v>699146.85</v>
      </c>
      <c r="I32" s="31">
        <v>974154.07</v>
      </c>
      <c r="J32" s="31">
        <v>910</v>
      </c>
      <c r="K32" s="31">
        <v>1411.28</v>
      </c>
      <c r="L32" s="31">
        <v>1646100</v>
      </c>
      <c r="M32" s="31">
        <v>77446.2</v>
      </c>
      <c r="N32" s="31">
        <v>8321.36</v>
      </c>
      <c r="O32" s="31">
        <v>2487.85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4102261.73</v>
      </c>
    </row>
    <row r="33" spans="2:17" s="22" customFormat="1" ht="30" x14ac:dyDescent="0.25">
      <c r="B33" s="50" t="s">
        <v>40</v>
      </c>
      <c r="C33" s="63">
        <v>2542205</v>
      </c>
      <c r="D33" s="52">
        <v>100000</v>
      </c>
      <c r="E33" s="31">
        <v>0</v>
      </c>
      <c r="F33" s="31">
        <v>0</v>
      </c>
      <c r="G33" s="31">
        <v>415338.92</v>
      </c>
      <c r="H33" s="31">
        <v>227545.03</v>
      </c>
      <c r="I33" s="31">
        <v>6678.49</v>
      </c>
      <c r="J33" s="31">
        <v>3000.02</v>
      </c>
      <c r="K33" s="31">
        <v>27681.03</v>
      </c>
      <c r="L33" s="31">
        <v>334400.2</v>
      </c>
      <c r="M33" s="31">
        <v>6599.32</v>
      </c>
      <c r="N33" s="31">
        <v>195495.93</v>
      </c>
      <c r="O33" s="31">
        <v>219532.54</v>
      </c>
      <c r="P33" s="31">
        <v>302665.34999999998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1738936.83</v>
      </c>
    </row>
    <row r="34" spans="2:17" s="22" customFormat="1" ht="30" x14ac:dyDescent="0.25">
      <c r="B34" s="50" t="s">
        <v>41</v>
      </c>
      <c r="C34" s="63">
        <v>64070704</v>
      </c>
      <c r="D34" s="52">
        <f>146600+1647160+65000</f>
        <v>1858760</v>
      </c>
      <c r="E34" s="31">
        <v>0</v>
      </c>
      <c r="F34" s="31">
        <v>622559.79</v>
      </c>
      <c r="G34" s="31">
        <v>556441.89</v>
      </c>
      <c r="H34" s="31">
        <v>12292279.59</v>
      </c>
      <c r="I34" s="31">
        <v>4273396.12</v>
      </c>
      <c r="J34" s="31">
        <v>1676585.9</v>
      </c>
      <c r="K34" s="31">
        <v>7055612.2999999998</v>
      </c>
      <c r="L34" s="31">
        <v>1265465.4099999999</v>
      </c>
      <c r="M34" s="31">
        <v>7884185.2300000004</v>
      </c>
      <c r="N34" s="31">
        <v>3970292.91</v>
      </c>
      <c r="O34" s="31">
        <v>1865451.01</v>
      </c>
      <c r="P34" s="31">
        <v>13346768.67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54809038.82</v>
      </c>
    </row>
    <row r="35" spans="2:17" s="22" customFormat="1" x14ac:dyDescent="0.25">
      <c r="B35" s="50" t="s">
        <v>104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>
        <f>-15500+(-78881.63)+(800000)+100000+200000+800000+1000000+35000+163000+455000+30000+458600+1000000+2100000</f>
        <v>7047218.3700000001</v>
      </c>
      <c r="E37" s="31">
        <v>0</v>
      </c>
      <c r="F37" s="31">
        <v>6154526.79</v>
      </c>
      <c r="G37" s="31">
        <v>10302424.109999999</v>
      </c>
      <c r="H37" s="31">
        <v>4087470.99</v>
      </c>
      <c r="I37" s="31">
        <v>7744410.3700000001</v>
      </c>
      <c r="J37" s="31">
        <v>1874807.95</v>
      </c>
      <c r="K37" s="31">
        <v>8064608.7699999996</v>
      </c>
      <c r="L37" s="31">
        <v>766865.86</v>
      </c>
      <c r="M37" s="31">
        <v>5966001.0800000001</v>
      </c>
      <c r="N37" s="31">
        <v>9250345.25</v>
      </c>
      <c r="O37" s="31">
        <v>5584920.3099999996</v>
      </c>
      <c r="P37" s="31">
        <v>6454154.3099999996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66250535.790000007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103077.38</v>
      </c>
      <c r="H54" s="29">
        <f t="shared" si="6"/>
        <v>960000</v>
      </c>
      <c r="I54" s="29">
        <f t="shared" si="6"/>
        <v>3049086.6300000004</v>
      </c>
      <c r="J54" s="29">
        <f t="shared" si="6"/>
        <v>3768028.83</v>
      </c>
      <c r="K54" s="29">
        <f t="shared" si="6"/>
        <v>3185487.99</v>
      </c>
      <c r="L54" s="29">
        <f t="shared" si="6"/>
        <v>663449.1</v>
      </c>
      <c r="M54" s="29">
        <f>+M55+M56+M57+M58+M59+M60+M61+M62</f>
        <v>700874.92999999993</v>
      </c>
      <c r="N54" s="29">
        <f t="shared" ref="N54:P54" si="7">+N55+N56+N57+N58+N59+N60+N61+N62</f>
        <v>1315852.2</v>
      </c>
      <c r="O54" s="29">
        <f t="shared" si="7"/>
        <v>40120</v>
      </c>
      <c r="P54" s="29">
        <f t="shared" si="7"/>
        <v>1383990.21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15169967.27</v>
      </c>
    </row>
    <row r="55" spans="2:17" s="22" customFormat="1" x14ac:dyDescent="0.25">
      <c r="B55" s="50" t="s">
        <v>61</v>
      </c>
      <c r="C55" s="63">
        <v>10782215</v>
      </c>
      <c r="D55" s="52">
        <v>140000</v>
      </c>
      <c r="E55" s="31">
        <v>0</v>
      </c>
      <c r="F55" s="31">
        <v>0</v>
      </c>
      <c r="G55" s="31">
        <v>46639.5</v>
      </c>
      <c r="H55" s="31">
        <v>0</v>
      </c>
      <c r="I55" s="31">
        <v>59401.2</v>
      </c>
      <c r="J55" s="31">
        <v>428491.04</v>
      </c>
      <c r="K55" s="31">
        <v>0</v>
      </c>
      <c r="L55" s="31">
        <v>663449.1</v>
      </c>
      <c r="M55" s="31">
        <v>81966.880000000005</v>
      </c>
      <c r="N55" s="31">
        <v>708000</v>
      </c>
      <c r="O55" s="31">
        <v>40120</v>
      </c>
      <c r="P55" s="31">
        <v>1091500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3119567.7199999997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130390</v>
      </c>
      <c r="K56" s="31">
        <v>0</v>
      </c>
      <c r="L56" s="31">
        <v>0</v>
      </c>
      <c r="M56" s="31">
        <v>416836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547226</v>
      </c>
    </row>
    <row r="57" spans="2:17" s="22" customFormat="1" ht="30" x14ac:dyDescent="0.25">
      <c r="B57" s="50" t="s">
        <v>63</v>
      </c>
      <c r="C57" s="63">
        <v>23007737</v>
      </c>
      <c r="D57" s="52">
        <v>1200000</v>
      </c>
      <c r="E57" s="31">
        <v>0</v>
      </c>
      <c r="F57" s="31">
        <v>0</v>
      </c>
      <c r="G57" s="31">
        <v>47587.88</v>
      </c>
      <c r="H57" s="31">
        <v>960000</v>
      </c>
      <c r="I57" s="31">
        <v>2921044.83</v>
      </c>
      <c r="J57" s="31">
        <v>2280895.5099999998</v>
      </c>
      <c r="K57" s="31">
        <v>3185487.99</v>
      </c>
      <c r="L57" s="31">
        <v>0</v>
      </c>
      <c r="M57" s="31">
        <v>202072.05</v>
      </c>
      <c r="N57" s="31">
        <v>0</v>
      </c>
      <c r="O57" s="31">
        <v>0</v>
      </c>
      <c r="P57" s="31">
        <v>35824.800000000003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9632913.0600000024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>
        <f>-416913.95+5000000</f>
        <v>4583086.05</v>
      </c>
      <c r="E59" s="31">
        <v>0</v>
      </c>
      <c r="F59" s="31">
        <v>0</v>
      </c>
      <c r="G59" s="31">
        <v>8850</v>
      </c>
      <c r="H59" s="31">
        <v>0</v>
      </c>
      <c r="I59" s="31">
        <v>68640.600000000006</v>
      </c>
      <c r="J59" s="31">
        <v>928252.28</v>
      </c>
      <c r="K59" s="31">
        <v>0</v>
      </c>
      <c r="L59" s="31">
        <v>0</v>
      </c>
      <c r="M59" s="31">
        <v>0</v>
      </c>
      <c r="N59" s="31">
        <v>607852.19999999995</v>
      </c>
      <c r="O59" s="31">
        <v>0</v>
      </c>
      <c r="P59" s="31">
        <v>256665.41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1870260.49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5">
        <f t="shared" si="8"/>
        <v>1593086.91</v>
      </c>
      <c r="P64" s="31">
        <f>+P65+P66+P67+P68</f>
        <v>-875845.83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717241.08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1593086.91</v>
      </c>
      <c r="P65" s="31">
        <v>-875845.83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717241.08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52899390.659999996</v>
      </c>
      <c r="G76" s="37">
        <f t="shared" si="9"/>
        <v>115886286.98999999</v>
      </c>
      <c r="H76" s="37">
        <f t="shared" si="9"/>
        <v>106540219.39000002</v>
      </c>
      <c r="I76" s="37">
        <f t="shared" si="9"/>
        <v>109818647.52000001</v>
      </c>
      <c r="J76" s="37">
        <f t="shared" si="9"/>
        <v>75930391.002999991</v>
      </c>
      <c r="K76" s="37">
        <f t="shared" si="9"/>
        <v>124183316.75</v>
      </c>
      <c r="L76" s="37">
        <f t="shared" si="9"/>
        <v>75482327.200000003</v>
      </c>
      <c r="M76" s="37">
        <f t="shared" si="9"/>
        <v>122819302.53</v>
      </c>
      <c r="N76" s="37">
        <f t="shared" si="9"/>
        <v>75450812.729999989</v>
      </c>
      <c r="O76" s="37">
        <f t="shared" si="9"/>
        <v>135813054.34</v>
      </c>
      <c r="P76" s="37">
        <f t="shared" si="9"/>
        <v>105760505.06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1168435454.9030001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52899390.659999996</v>
      </c>
      <c r="G89" s="25">
        <f t="shared" si="11"/>
        <v>115886286.98999999</v>
      </c>
      <c r="H89" s="25">
        <f t="shared" si="11"/>
        <v>106540219.39000002</v>
      </c>
      <c r="I89" s="25">
        <f t="shared" si="11"/>
        <v>109818647.52000001</v>
      </c>
      <c r="J89" s="25">
        <f t="shared" si="11"/>
        <v>75930391.002999991</v>
      </c>
      <c r="K89" s="25">
        <f t="shared" si="11"/>
        <v>124183316.75</v>
      </c>
      <c r="L89" s="25">
        <f t="shared" si="11"/>
        <v>75482327.200000003</v>
      </c>
      <c r="M89" s="25">
        <f t="shared" si="11"/>
        <v>122819302.53</v>
      </c>
      <c r="N89" s="25">
        <f t="shared" si="11"/>
        <v>75450812.729999989</v>
      </c>
      <c r="O89" s="25">
        <f t="shared" si="11"/>
        <v>135813054.34</v>
      </c>
      <c r="P89" s="25">
        <f>P76+P87</f>
        <v>105760505.06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1168435454.9030001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109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110</v>
      </c>
      <c r="F98" s="70"/>
      <c r="G98" s="70"/>
      <c r="H98" s="41"/>
      <c r="I98" s="41"/>
      <c r="J98" s="71" t="s">
        <v>105</v>
      </c>
      <c r="K98" s="71"/>
      <c r="L98" s="71"/>
      <c r="M98" s="2"/>
      <c r="N98" s="2"/>
      <c r="O98" s="2"/>
      <c r="P98" s="2"/>
    </row>
    <row r="99" spans="1:16" s="10" customFormat="1" ht="52.5" customHeight="1" x14ac:dyDescent="0.25">
      <c r="B99" s="11"/>
      <c r="D99" s="11"/>
      <c r="E99" s="77" t="s">
        <v>106</v>
      </c>
      <c r="F99" s="77"/>
      <c r="G99" s="77"/>
      <c r="H99" s="39"/>
      <c r="I99" s="39"/>
      <c r="J99" s="75" t="s">
        <v>111</v>
      </c>
      <c r="K99" s="76"/>
      <c r="L99" s="76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5" orientation="landscape" r:id="rId1"/>
  <rowBreaks count="3" manualBreakCount="3">
    <brk id="50" max="16" man="1"/>
    <brk id="107" max="16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DICIEMBRE</vt:lpstr>
      <vt:lpstr>'EJE. DICIEMBRE'!Área_de_impresión</vt:lpstr>
      <vt:lpstr>'EJE. DICIEMBRE'!Títulos_a_imprimir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Yunetvelin Hernandez Romero</cp:lastModifiedBy>
  <cp:lastPrinted>2024-01-04T13:26:41Z</cp:lastPrinted>
  <dcterms:created xsi:type="dcterms:W3CDTF">2019-02-08T13:48:25Z</dcterms:created>
  <dcterms:modified xsi:type="dcterms:W3CDTF">2024-01-11T19:02:25Z</dcterms:modified>
</cp:coreProperties>
</file>