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ruz\OneDrive - Santo Domingo Motors Company (SADOMOCO)\Escritorio\Y.BURGOS\RAI\"/>
    </mc:Choice>
  </mc:AlternateContent>
  <xr:revisionPtr revIDLastSave="0" documentId="8_{C154690D-7E3B-48AF-9C6E-003F0B0E91AF}" xr6:coauthVersionLast="47" xr6:coauthVersionMax="47" xr10:uidLastSave="{00000000-0000-0000-0000-000000000000}"/>
  <bookViews>
    <workbookView xWindow="-120" yWindow="-120" windowWidth="20730" windowHeight="11040" xr2:uid="{0632E75B-5E52-450C-B641-5A40D7081B30}"/>
  </bookViews>
  <sheets>
    <sheet name="Estado de Situación MES ." sheetId="1" r:id="rId1"/>
  </sheets>
  <definedNames>
    <definedName name="abanicos" localSheetId="0">#REF!</definedName>
    <definedName name="abanicos">#REF!</definedName>
    <definedName name="ahaha" localSheetId="0">#REF!</definedName>
    <definedName name="ahaha">#REF!</definedName>
    <definedName name="copia" localSheetId="0">#REF!</definedName>
    <definedName name="copia">#REF!</definedName>
    <definedName name="ddd" localSheetId="0">#REF!</definedName>
    <definedName name="ddd">#REF!</definedName>
    <definedName name="dddd" localSheetId="0">#REF!</definedName>
    <definedName name="dddd">#REF!</definedName>
    <definedName name="ddff" localSheetId="0">#REF!</definedName>
    <definedName name="ddff">#REF!</definedName>
    <definedName name="E.D.007" localSheetId="0">#REF!</definedName>
    <definedName name="E.D.007">#REF!</definedName>
    <definedName name="E.D.018" localSheetId="0">#REF!</definedName>
    <definedName name="E.D.018">#REF!</definedName>
    <definedName name="E.D.031" localSheetId="0">#REF!</definedName>
    <definedName name="E.D.031">#REF!</definedName>
    <definedName name="ed.007" localSheetId="0">#REF!</definedName>
    <definedName name="ed.007">#REF!</definedName>
    <definedName name="fbdkjsfn" localSheetId="0">#REF!</definedName>
    <definedName name="fbdkjsfn">#REF!</definedName>
    <definedName name="fdfdf" localSheetId="0">#REF!</definedName>
    <definedName name="fdfdf">#REF!</definedName>
    <definedName name="ffddff" localSheetId="0">#REF!</definedName>
    <definedName name="ffddff">#REF!</definedName>
    <definedName name="fff" localSheetId="0">#REF!</definedName>
    <definedName name="fff">#REF!</definedName>
    <definedName name="FJDSFJKN" localSheetId="0">#REF!</definedName>
    <definedName name="FJDSFJKN">#REF!</definedName>
    <definedName name="NOMBRE" localSheetId="0">#REF!</definedName>
    <definedName name="NOMBRE">#REF!</definedName>
    <definedName name="_xlnm.Print_Area" localSheetId="0">'Estado de Situación MES .'!$A$1:$F$66</definedName>
    <definedName name="Región">#REF!</definedName>
    <definedName name="Trimestre">#REF!</definedName>
    <definedName name="wendy" localSheetId="0">#REF!</definedName>
    <definedName name="wend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" i="1" l="1"/>
  <c r="C45" i="1" s="1"/>
  <c r="C47" i="1" s="1"/>
  <c r="E40" i="1"/>
  <c r="E42" i="1" s="1"/>
  <c r="E48" i="1" s="1"/>
  <c r="G39" i="1"/>
  <c r="C40" i="1"/>
  <c r="E36" i="1"/>
  <c r="G35" i="1"/>
  <c r="H37" i="1"/>
  <c r="G33" i="1"/>
  <c r="G28" i="1"/>
  <c r="E28" i="1"/>
  <c r="E30" i="1" s="1"/>
  <c r="C28" i="1"/>
  <c r="G27" i="1"/>
  <c r="G26" i="1"/>
  <c r="E23" i="1"/>
  <c r="G20" i="1"/>
  <c r="I19" i="1"/>
  <c r="C23" i="1"/>
  <c r="G23" i="1" l="1"/>
  <c r="C30" i="1"/>
  <c r="E49" i="1"/>
  <c r="C36" i="1"/>
  <c r="H19" i="1" s="1"/>
  <c r="G18" i="1"/>
  <c r="G19" i="1"/>
  <c r="G34" i="1"/>
  <c r="C42" i="1" l="1"/>
  <c r="G36" i="1"/>
  <c r="G30" i="1"/>
  <c r="G42" i="1" l="1"/>
  <c r="H33" i="1"/>
  <c r="H34" i="1"/>
  <c r="I37" i="1"/>
  <c r="H40" i="1"/>
  <c r="C48" i="1"/>
  <c r="C50" i="1" l="1"/>
  <c r="C49" i="1"/>
  <c r="J48" i="1"/>
  <c r="G51" i="1"/>
</calcChain>
</file>

<file path=xl/sharedStrings.xml><?xml version="1.0" encoding="utf-8"?>
<sst xmlns="http://schemas.openxmlformats.org/spreadsheetml/2006/main" count="37" uniqueCount="37">
  <si>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</si>
  <si>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</si>
  <si>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</si>
  <si>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</si>
  <si>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DE ABRIL 2023</t>
  </si>
  <si>
    <t>(Valores expresados en pesos dominicanos-RD$)</t>
  </si>
  <si>
    <t>ABRIL 2023.</t>
  </si>
  <si>
    <t>MARZO 2023.</t>
  </si>
  <si>
    <t>%</t>
  </si>
  <si>
    <t>Activos</t>
  </si>
  <si>
    <t>Activos corrientes</t>
  </si>
  <si>
    <t xml:space="preserve">Efectivo y equivalente de efectivo (Notas 7) </t>
  </si>
  <si>
    <t>liquidez</t>
  </si>
  <si>
    <t>Cuenta por cobrar a corto plazo (Notas 8)</t>
  </si>
  <si>
    <t xml:space="preserve"> Inventarios (Nota 9)</t>
  </si>
  <si>
    <t>Anticipo a suplidores (Nota 10)</t>
  </si>
  <si>
    <t>Otros</t>
  </si>
  <si>
    <t>Total activos corrientes</t>
  </si>
  <si>
    <t>Activos no corrientes</t>
  </si>
  <si>
    <t>Propiedad, planta y equipo neto (Nota 11)</t>
  </si>
  <si>
    <t xml:space="preserve"> Activos intangibles (Nota 12)</t>
  </si>
  <si>
    <t>Total activos no corrientes</t>
  </si>
  <si>
    <t>Total activos</t>
  </si>
  <si>
    <t>Pasivos   Pasivos corrientes</t>
  </si>
  <si>
    <t>Cuentas por pagar a corto plazo (Nota 13)</t>
  </si>
  <si>
    <t xml:space="preserve">Retenciones y acumulaciones por pagar (Nota 14) </t>
  </si>
  <si>
    <t>Otros pasivos corrientes (Nota 15)</t>
  </si>
  <si>
    <t>Total pasivos corrientes</t>
  </si>
  <si>
    <t>Pasivos no corrientes</t>
  </si>
  <si>
    <t xml:space="preserve"> Otros pasivos no corrientes (Nota 16)</t>
  </si>
  <si>
    <t>Total pasivos no corrientes</t>
  </si>
  <si>
    <t>Total pasivos</t>
  </si>
  <si>
    <t>Activos Netos/Patrimonio (Notas 17 y 18)</t>
  </si>
  <si>
    <t>Resultados positivos (ahorro)/negativo (desahorro) NOTA 17</t>
  </si>
  <si>
    <t>Resultados  Resultado acumulado (Nota 18)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</si>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</sst>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sz val="12"/>
      <name val="Verdana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1" applyFont="1" applyAlignment="1">
      <alignment horizontal="center"/>
    </xf>
    <xf numFmtId="9" fontId="3" fillId="0" borderId="0" xfId="2" applyFont="1" applyAlignment="1">
      <alignment horizontal="center"/>
    </xf>
    <xf numFmtId="164" fontId="3" fillId="0" borderId="0" xfId="1" applyFont="1" applyFill="1"/>
    <xf numFmtId="164" fontId="3" fillId="0" borderId="0" xfId="1" applyFont="1"/>
    <xf numFmtId="0" fontId="3" fillId="0" borderId="0" xfId="0" applyFont="1"/>
    <xf numFmtId="164" fontId="2" fillId="0" borderId="0" xfId="1" applyFont="1" applyAlignment="1">
      <alignment horizontal="center"/>
    </xf>
    <xf numFmtId="9" fontId="2" fillId="0" borderId="0" xfId="2" applyFont="1" applyAlignment="1">
      <alignment horizontal="center"/>
    </xf>
    <xf numFmtId="164" fontId="2" fillId="0" borderId="0" xfId="1" applyFont="1" applyFill="1" applyAlignment="1"/>
    <xf numFmtId="164" fontId="3" fillId="0" borderId="0" xfId="1" applyFont="1" applyAlignment="1"/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164" fontId="2" fillId="0" borderId="0" xfId="1" applyFont="1" applyFill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1" applyNumberFormat="1" applyFont="1" applyAlignment="1"/>
    <xf numFmtId="165" fontId="4" fillId="0" borderId="0" xfId="1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164" fontId="2" fillId="2" borderId="0" xfId="1" applyFont="1" applyFill="1" applyAlignment="1">
      <alignment horizontal="center"/>
    </xf>
    <xf numFmtId="1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1" applyNumberFormat="1" applyFont="1" applyAlignment="1">
      <alignment vertical="center" wrapText="1"/>
    </xf>
    <xf numFmtId="165" fontId="4" fillId="0" borderId="0" xfId="1" applyNumberFormat="1" applyFont="1" applyBorder="1" applyAlignment="1">
      <alignment vertical="center" wrapText="1"/>
    </xf>
    <xf numFmtId="164" fontId="4" fillId="0" borderId="0" xfId="1" applyFont="1" applyAlignment="1">
      <alignment horizontal="center"/>
    </xf>
    <xf numFmtId="9" fontId="4" fillId="0" borderId="0" xfId="2" applyFont="1" applyAlignment="1">
      <alignment horizontal="center"/>
    </xf>
    <xf numFmtId="164" fontId="4" fillId="0" borderId="0" xfId="1" applyFont="1" applyFill="1" applyAlignment="1"/>
    <xf numFmtId="164" fontId="4" fillId="0" borderId="0" xfId="1" applyFont="1" applyFill="1"/>
    <xf numFmtId="164" fontId="4" fillId="0" borderId="0" xfId="1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1" applyNumberFormat="1" applyFont="1" applyAlignment="1">
      <alignment vertical="center" wrapText="1"/>
    </xf>
    <xf numFmtId="165" fontId="6" fillId="0" borderId="0" xfId="1" applyNumberFormat="1" applyFont="1" applyBorder="1" applyAlignment="1">
      <alignment vertical="center" wrapText="1"/>
    </xf>
    <xf numFmtId="9" fontId="4" fillId="0" borderId="0" xfId="2" applyFont="1" applyFill="1" applyAlignment="1">
      <alignment horizontal="center"/>
    </xf>
    <xf numFmtId="164" fontId="7" fillId="0" borderId="0" xfId="1" applyFont="1" applyFill="1" applyAlignment="1">
      <alignment vertical="center"/>
    </xf>
    <xf numFmtId="43" fontId="4" fillId="0" borderId="0" xfId="0" applyNumberFormat="1" applyFont="1"/>
    <xf numFmtId="165" fontId="4" fillId="0" borderId="0" xfId="2" applyNumberFormat="1" applyFont="1" applyAlignment="1">
      <alignment horizontal="center"/>
    </xf>
    <xf numFmtId="165" fontId="6" fillId="0" borderId="0" xfId="1" applyNumberFormat="1" applyFont="1" applyAlignment="1">
      <alignment horizontal="left" vertical="center" wrapText="1"/>
    </xf>
    <xf numFmtId="165" fontId="6" fillId="0" borderId="0" xfId="1" applyNumberFormat="1" applyFont="1" applyBorder="1" applyAlignment="1">
      <alignment horizontal="left" vertical="center" wrapText="1"/>
    </xf>
    <xf numFmtId="165" fontId="5" fillId="0" borderId="1" xfId="1" applyNumberFormat="1" applyFont="1" applyBorder="1" applyAlignment="1">
      <alignment vertical="center" wrapText="1"/>
    </xf>
    <xf numFmtId="165" fontId="5" fillId="0" borderId="0" xfId="1" applyNumberFormat="1" applyFont="1" applyBorder="1" applyAlignment="1">
      <alignment vertical="center" wrapText="1"/>
    </xf>
    <xf numFmtId="165" fontId="8" fillId="0" borderId="0" xfId="1" applyNumberFormat="1" applyFont="1" applyAlignment="1">
      <alignment vertical="center" wrapText="1"/>
    </xf>
    <xf numFmtId="165" fontId="8" fillId="0" borderId="0" xfId="1" applyNumberFormat="1" applyFont="1" applyBorder="1" applyAlignment="1">
      <alignment vertical="center" wrapText="1"/>
    </xf>
    <xf numFmtId="165" fontId="6" fillId="0" borderId="0" xfId="1" applyNumberFormat="1" applyFont="1" applyFill="1" applyAlignment="1">
      <alignment vertical="center" wrapText="1"/>
    </xf>
    <xf numFmtId="165" fontId="6" fillId="0" borderId="2" xfId="1" applyNumberFormat="1" applyFont="1" applyBorder="1" applyAlignment="1">
      <alignment vertical="center" wrapText="1"/>
    </xf>
    <xf numFmtId="165" fontId="5" fillId="0" borderId="0" xfId="1" applyNumberFormat="1" applyFont="1" applyAlignment="1">
      <alignment vertical="center" wrapText="1"/>
    </xf>
    <xf numFmtId="9" fontId="4" fillId="2" borderId="0" xfId="2" applyFont="1" applyFill="1" applyAlignment="1">
      <alignment horizontal="center"/>
    </xf>
    <xf numFmtId="0" fontId="5" fillId="0" borderId="0" xfId="0" applyFont="1" applyAlignment="1">
      <alignment horizontal="left" vertical="center" wrapText="1"/>
    </xf>
    <xf numFmtId="165" fontId="9" fillId="0" borderId="0" xfId="1" applyNumberFormat="1" applyFont="1" applyAlignment="1">
      <alignment vertical="center" wrapText="1"/>
    </xf>
    <xf numFmtId="165" fontId="9" fillId="0" borderId="0" xfId="1" applyNumberFormat="1" applyFont="1" applyBorder="1" applyAlignment="1">
      <alignment vertical="center" wrapText="1"/>
    </xf>
    <xf numFmtId="165" fontId="9" fillId="0" borderId="0" xfId="1" applyNumberFormat="1" applyFont="1" applyFill="1" applyAlignment="1">
      <alignment vertical="center" wrapText="1"/>
    </xf>
    <xf numFmtId="165" fontId="9" fillId="0" borderId="0" xfId="1" applyNumberFormat="1" applyFont="1" applyFill="1" applyBorder="1" applyAlignment="1">
      <alignment vertical="center" wrapText="1"/>
    </xf>
    <xf numFmtId="165" fontId="9" fillId="0" borderId="2" xfId="1" applyNumberFormat="1" applyFont="1" applyBorder="1" applyAlignment="1">
      <alignment vertical="center" wrapText="1"/>
    </xf>
    <xf numFmtId="165" fontId="10" fillId="0" borderId="0" xfId="1" applyNumberFormat="1" applyFont="1" applyAlignment="1">
      <alignment vertical="center" wrapText="1"/>
    </xf>
    <xf numFmtId="165" fontId="10" fillId="0" borderId="0" xfId="1" applyNumberFormat="1" applyFont="1" applyBorder="1" applyAlignment="1">
      <alignment vertical="center" wrapText="1"/>
    </xf>
    <xf numFmtId="10" fontId="4" fillId="0" borderId="0" xfId="2" applyNumberFormat="1" applyFont="1" applyAlignment="1">
      <alignment horizontal="center"/>
    </xf>
    <xf numFmtId="9" fontId="4" fillId="0" borderId="0" xfId="2" applyFont="1" applyFill="1"/>
    <xf numFmtId="0" fontId="5" fillId="0" borderId="0" xfId="0" applyFont="1" applyAlignment="1">
      <alignment horizontal="left" vertical="center" wrapText="1"/>
    </xf>
    <xf numFmtId="165" fontId="11" fillId="0" borderId="0" xfId="1" applyNumberFormat="1" applyFont="1" applyBorder="1" applyAlignment="1">
      <alignment vertical="center" wrapText="1"/>
    </xf>
    <xf numFmtId="164" fontId="4" fillId="0" borderId="0" xfId="1" applyFont="1" applyFill="1" applyAlignment="1">
      <alignment horizontal="center"/>
    </xf>
    <xf numFmtId="165" fontId="11" fillId="0" borderId="3" xfId="1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1" fillId="0" borderId="4" xfId="1" applyNumberFormat="1" applyFont="1" applyBorder="1"/>
    <xf numFmtId="165" fontId="11" fillId="0" borderId="0" xfId="1" applyNumberFormat="1" applyFont="1" applyBorder="1"/>
    <xf numFmtId="165" fontId="9" fillId="3" borderId="0" xfId="1" applyNumberFormat="1" applyFont="1" applyFill="1"/>
    <xf numFmtId="165" fontId="9" fillId="3" borderId="0" xfId="1" applyNumberFormat="1" applyFont="1" applyFill="1" applyBorder="1"/>
    <xf numFmtId="165" fontId="9" fillId="0" borderId="0" xfId="1" applyNumberFormat="1" applyFont="1"/>
    <xf numFmtId="165" fontId="9" fillId="0" borderId="0" xfId="1" applyNumberFormat="1" applyFont="1" applyBorder="1"/>
    <xf numFmtId="165" fontId="4" fillId="0" borderId="0" xfId="1" applyNumberFormat="1" applyFont="1"/>
    <xf numFmtId="164" fontId="9" fillId="0" borderId="0" xfId="1" applyFont="1"/>
    <xf numFmtId="43" fontId="4" fillId="0" borderId="0" xfId="1" applyNumberFormat="1" applyFont="1"/>
    <xf numFmtId="0" fontId="3" fillId="0" borderId="0" xfId="0" applyFont="1" applyAlignment="1">
      <alignment vertical="center"/>
    </xf>
    <xf numFmtId="165" fontId="12" fillId="0" borderId="0" xfId="1" applyNumberFormat="1" applyFont="1"/>
    <xf numFmtId="165" fontId="12" fillId="0" borderId="0" xfId="1" applyNumberFormat="1" applyFont="1" applyBorder="1"/>
    <xf numFmtId="165" fontId="3" fillId="0" borderId="0" xfId="1" applyNumberFormat="1" applyFont="1"/>
    <xf numFmtId="165" fontId="3" fillId="0" borderId="0" xfId="1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1</xdr:col>
      <xdr:colOff>2239167</xdr:colOff>
      <xdr:row>3</xdr:row>
      <xdr:rowOff>173831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1C2EEB00-4956-4AF4-86B3-730BE2CA4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0"/>
          <a:ext cx="2715418" cy="773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1312068</xdr:colOff>
      <xdr:row>0</xdr:row>
      <xdr:rowOff>11906</xdr:rowOff>
    </xdr:from>
    <xdr:to>
      <xdr:col>9</xdr:col>
      <xdr:colOff>136616</xdr:colOff>
      <xdr:row>3</xdr:row>
      <xdr:rowOff>14287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3C3CDD4D-0540-44DE-BD71-426B13FF1583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122193" y="11906"/>
          <a:ext cx="3348923" cy="6096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130969</xdr:colOff>
      <xdr:row>52</xdr:row>
      <xdr:rowOff>58850</xdr:rowOff>
    </xdr:from>
    <xdr:to>
      <xdr:col>5</xdr:col>
      <xdr:colOff>607218</xdr:colOff>
      <xdr:row>66</xdr:row>
      <xdr:rowOff>3442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C3450A8-601A-482F-864F-EFCE8CF82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969" y="9810069"/>
          <a:ext cx="9120187" cy="2706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EF1E1-84FA-4DBA-ADF7-127C7F62683E}">
  <sheetPr>
    <tabColor rgb="FFFFA3FF"/>
  </sheetPr>
  <dimension ref="B5:Y77"/>
  <sheetViews>
    <sheetView showGridLines="0" tabSelected="1" view="pageBreakPreview" zoomScale="80" zoomScaleNormal="70" zoomScaleSheetLayoutView="80" zoomScalePageLayoutView="25" workbookViewId="0">
      <selection activeCell="K11" sqref="K11"/>
    </sheetView>
  </sheetViews>
  <sheetFormatPr defaultColWidth="11.42578125" defaultRowHeight="15.75" x14ac:dyDescent="0.25"/>
  <cols>
    <col min="1" max="1" width="7.7109375" style="6" customWidth="1"/>
    <col min="2" max="2" width="64.42578125" style="74" customWidth="1"/>
    <col min="3" max="3" width="25.28515625" style="77" customWidth="1"/>
    <col min="4" max="4" width="5.28515625" style="78" customWidth="1"/>
    <col min="5" max="5" width="26.7109375" style="77" customWidth="1"/>
    <col min="6" max="6" width="10.42578125" style="2" customWidth="1"/>
    <col min="7" max="7" width="23.85546875" style="2" hidden="1" customWidth="1"/>
    <col min="8" max="8" width="19" style="2" hidden="1" customWidth="1"/>
    <col min="9" max="9" width="21.7109375" style="3" hidden="1" customWidth="1"/>
    <col min="10" max="10" width="28.42578125" style="4" customWidth="1"/>
    <col min="11" max="11" width="25.7109375" style="5" customWidth="1"/>
    <col min="12" max="12" width="28.140625" style="5" customWidth="1"/>
    <col min="13" max="13" width="9.140625" style="5" customWidth="1"/>
    <col min="14" max="14" width="21.140625" style="5" customWidth="1"/>
    <col min="15" max="15" width="11.7109375" style="5" customWidth="1"/>
    <col min="16" max="16" width="29.85546875" style="5" customWidth="1"/>
    <col min="17" max="17" width="19.7109375" style="5" customWidth="1"/>
    <col min="18" max="18" width="21.85546875" style="5" customWidth="1"/>
    <col min="19" max="19" width="23.42578125" style="5" customWidth="1"/>
    <col min="20" max="20" width="22.5703125" style="5" customWidth="1"/>
    <col min="21" max="21" width="26.28515625" style="5" customWidth="1"/>
    <col min="22" max="22" width="19.28515625" style="5" customWidth="1"/>
    <col min="23" max="23" width="31.28515625" style="5" customWidth="1"/>
    <col min="24" max="24" width="22.28515625" style="6" customWidth="1"/>
    <col min="25" max="25" width="18.7109375" style="6" bestFit="1" customWidth="1"/>
    <col min="26" max="16384" width="11.42578125" style="6"/>
  </cols>
  <sheetData>
    <row r="5" spans="2:23" x14ac:dyDescent="0.25">
      <c r="B5" s="1" t="s">
        <v>0</v>
      </c>
      <c r="C5" s="1"/>
      <c r="D5" s="1"/>
      <c r="E5" s="1"/>
    </row>
    <row r="6" spans="2:23" x14ac:dyDescent="0.25">
      <c r="B6" s="1" t="s">
        <v>1</v>
      </c>
      <c r="C6" s="1"/>
      <c r="D6" s="1"/>
      <c r="E6" s="1"/>
    </row>
    <row r="7" spans="2:23" x14ac:dyDescent="0.25">
      <c r="B7" s="1" t="s">
        <v>2</v>
      </c>
      <c r="C7" s="1"/>
      <c r="D7" s="1"/>
      <c r="E7" s="1"/>
      <c r="F7" s="7"/>
      <c r="G7" s="7"/>
      <c r="H7" s="7"/>
      <c r="I7" s="8"/>
      <c r="J7" s="9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2:23" x14ac:dyDescent="0.25">
      <c r="B8" s="1" t="s">
        <v>3</v>
      </c>
      <c r="C8" s="1"/>
      <c r="D8" s="1"/>
      <c r="E8" s="1"/>
      <c r="F8" s="7"/>
      <c r="G8" s="7"/>
      <c r="H8" s="7"/>
      <c r="I8" s="8"/>
      <c r="J8" s="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2:23" x14ac:dyDescent="0.25">
      <c r="B9" s="1" t="s">
        <v>4</v>
      </c>
      <c r="C9" s="1"/>
      <c r="D9" s="1"/>
      <c r="E9" s="1"/>
      <c r="F9" s="7"/>
      <c r="G9" s="7"/>
      <c r="H9" s="7"/>
      <c r="I9" s="8"/>
      <c r="J9" s="9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2:23" x14ac:dyDescent="0.25">
      <c r="B10" s="1" t="s">
        <v>5</v>
      </c>
      <c r="C10" s="1"/>
      <c r="D10" s="1"/>
      <c r="E10" s="1"/>
      <c r="F10" s="7"/>
      <c r="G10" s="7"/>
      <c r="H10" s="7"/>
      <c r="I10" s="8"/>
      <c r="J10" s="9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2:23" x14ac:dyDescent="0.25">
      <c r="B11" s="11"/>
      <c r="C11" s="12"/>
      <c r="D11" s="13"/>
      <c r="E11" s="12"/>
      <c r="F11" s="7"/>
      <c r="G11" s="7"/>
      <c r="H11" s="7"/>
      <c r="I11" s="8"/>
      <c r="J11" s="9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2:23" ht="15" hidden="1" customHeight="1" x14ac:dyDescent="0.25">
      <c r="B12" s="11"/>
      <c r="C12" s="12"/>
      <c r="D12" s="13"/>
      <c r="E12" s="12"/>
      <c r="F12" s="7"/>
      <c r="G12" s="7"/>
      <c r="H12" s="7"/>
      <c r="I12" s="8"/>
      <c r="J12" s="14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2:23" x14ac:dyDescent="0.25">
      <c r="B13" s="15"/>
      <c r="C13" s="16"/>
      <c r="D13" s="17"/>
      <c r="E13" s="16"/>
      <c r="F13" s="7"/>
      <c r="G13" s="7"/>
      <c r="H13" s="7"/>
      <c r="I13" s="8"/>
      <c r="J13" s="14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2:23" x14ac:dyDescent="0.25">
      <c r="B14" s="18"/>
      <c r="C14" s="19" t="s">
        <v>6</v>
      </c>
      <c r="D14" s="20"/>
      <c r="E14" s="19" t="s">
        <v>7</v>
      </c>
      <c r="F14" s="7"/>
      <c r="G14" s="21" t="s">
        <v>8</v>
      </c>
      <c r="H14" s="7"/>
      <c r="I14" s="8"/>
      <c r="J14" s="14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2:23" x14ac:dyDescent="0.25">
      <c r="B15" s="18"/>
      <c r="C15" s="22"/>
      <c r="D15" s="20"/>
      <c r="E15" s="23"/>
      <c r="F15" s="7"/>
      <c r="G15" s="7"/>
      <c r="H15" s="7"/>
      <c r="I15" s="8"/>
      <c r="J15" s="14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2:23" x14ac:dyDescent="0.25">
      <c r="B16" s="24" t="s">
        <v>9</v>
      </c>
      <c r="C16" s="25"/>
      <c r="D16" s="26"/>
      <c r="E16" s="25"/>
      <c r="F16" s="27"/>
      <c r="G16" s="27"/>
      <c r="H16" s="27"/>
      <c r="I16" s="28"/>
      <c r="J16" s="29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2:25" s="32" customFormat="1" ht="15" x14ac:dyDescent="0.2">
      <c r="B17" s="24" t="s">
        <v>10</v>
      </c>
      <c r="C17" s="25"/>
      <c r="D17" s="26"/>
      <c r="E17" s="25"/>
      <c r="F17" s="27"/>
      <c r="G17" s="27"/>
      <c r="H17" s="27"/>
      <c r="I17" s="28"/>
      <c r="J17" s="30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</row>
    <row r="18" spans="2:25" s="32" customFormat="1" ht="15" x14ac:dyDescent="0.2">
      <c r="B18" s="33" t="s">
        <v>11</v>
      </c>
      <c r="C18" s="34">
        <v>22014595.5</v>
      </c>
      <c r="D18" s="35"/>
      <c r="E18" s="34">
        <v>10700476.449450875</v>
      </c>
      <c r="F18" s="36"/>
      <c r="G18" s="28">
        <f>+C18/E18-1</f>
        <v>1.057347222247262</v>
      </c>
      <c r="H18" s="27" t="s">
        <v>12</v>
      </c>
      <c r="I18" s="28"/>
      <c r="J18" s="30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7"/>
      <c r="W18" s="31"/>
      <c r="X18" s="38"/>
      <c r="Y18" s="38"/>
    </row>
    <row r="19" spans="2:25" s="32" customFormat="1" ht="15" x14ac:dyDescent="0.2">
      <c r="B19" s="33" t="s">
        <v>13</v>
      </c>
      <c r="C19" s="34">
        <v>259007953.24446732</v>
      </c>
      <c r="D19" s="35"/>
      <c r="E19" s="34">
        <v>263499961.79883</v>
      </c>
      <c r="F19" s="36"/>
      <c r="G19" s="28">
        <f>+C19/E19-1</f>
        <v>-1.7047473266019408E-2</v>
      </c>
      <c r="H19" s="28">
        <f>+C23/C36-1</f>
        <v>0.93072981404057376</v>
      </c>
      <c r="I19" s="39">
        <f>+C19-208120073</f>
        <v>50887880.244467318</v>
      </c>
      <c r="J19" s="30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8"/>
      <c r="Y19" s="38"/>
    </row>
    <row r="20" spans="2:25" s="32" customFormat="1" ht="15" x14ac:dyDescent="0.2">
      <c r="B20" s="33" t="s">
        <v>14</v>
      </c>
      <c r="C20" s="40">
        <v>103538386.7971043</v>
      </c>
      <c r="D20" s="41"/>
      <c r="E20" s="40">
        <v>130931583.08604039</v>
      </c>
      <c r="F20" s="36"/>
      <c r="G20" s="28">
        <f>+C20/E20-1</f>
        <v>-0.2092176359842447</v>
      </c>
      <c r="H20" s="28"/>
      <c r="I20" s="28"/>
      <c r="J20" s="30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8"/>
      <c r="Y20" s="38"/>
    </row>
    <row r="21" spans="2:25" s="32" customFormat="1" ht="15" x14ac:dyDescent="0.2">
      <c r="B21" s="33" t="s">
        <v>15</v>
      </c>
      <c r="C21" s="40">
        <v>10158186.800000001</v>
      </c>
      <c r="D21" s="41"/>
      <c r="E21" s="40">
        <v>10158186.800000001</v>
      </c>
      <c r="F21" s="36"/>
      <c r="G21" s="28"/>
      <c r="H21" s="28"/>
      <c r="I21" s="28"/>
      <c r="J21" s="30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8"/>
      <c r="Y21" s="38"/>
    </row>
    <row r="22" spans="2:25" s="32" customFormat="1" ht="15" x14ac:dyDescent="0.2">
      <c r="B22" s="33" t="s">
        <v>16</v>
      </c>
      <c r="C22" s="40">
        <v>49878215.009999998</v>
      </c>
      <c r="D22" s="41"/>
      <c r="E22" s="40">
        <v>36304261.879999995</v>
      </c>
      <c r="F22" s="36"/>
      <c r="G22" s="28"/>
      <c r="H22" s="28"/>
      <c r="I22" s="28"/>
      <c r="J22" s="30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8"/>
      <c r="Y22" s="38"/>
    </row>
    <row r="23" spans="2:25" s="32" customFormat="1" thickBot="1" x14ac:dyDescent="0.25">
      <c r="B23" s="24" t="s">
        <v>17</v>
      </c>
      <c r="C23" s="42">
        <f>SUM(C18:C22)</f>
        <v>444597337.35157162</v>
      </c>
      <c r="D23" s="43"/>
      <c r="E23" s="42">
        <f>SUM(E18:E22)</f>
        <v>451594470.01432127</v>
      </c>
      <c r="F23" s="36"/>
      <c r="G23" s="28">
        <f>+C23/E23-1</f>
        <v>-1.5494283316905388E-2</v>
      </c>
      <c r="H23" s="28"/>
      <c r="I23" s="28"/>
      <c r="J23" s="30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8"/>
    </row>
    <row r="24" spans="2:25" s="32" customFormat="1" ht="15" x14ac:dyDescent="0.2">
      <c r="B24" s="24"/>
      <c r="C24" s="44"/>
      <c r="D24" s="45"/>
      <c r="E24" s="44"/>
      <c r="F24" s="36"/>
      <c r="G24" s="28"/>
      <c r="H24" s="28"/>
      <c r="I24" s="28"/>
      <c r="J24" s="30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8"/>
    </row>
    <row r="25" spans="2:25" s="32" customFormat="1" ht="15" x14ac:dyDescent="0.2">
      <c r="B25" s="24" t="s">
        <v>18</v>
      </c>
      <c r="C25" s="44"/>
      <c r="D25" s="45"/>
      <c r="E25" s="44"/>
      <c r="F25" s="36"/>
      <c r="G25" s="28"/>
      <c r="H25" s="28"/>
      <c r="I25" s="28"/>
      <c r="J25" s="30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8"/>
    </row>
    <row r="26" spans="2:25" s="32" customFormat="1" ht="15" x14ac:dyDescent="0.2">
      <c r="B26" s="33" t="s">
        <v>19</v>
      </c>
      <c r="C26" s="46">
        <v>73203532.213378921</v>
      </c>
      <c r="D26" s="35"/>
      <c r="E26" s="46">
        <v>72306639.415591672</v>
      </c>
      <c r="F26" s="36"/>
      <c r="G26" s="28">
        <f>+C26/E26-1</f>
        <v>1.2404017183432314E-2</v>
      </c>
      <c r="H26" s="28"/>
      <c r="I26" s="28"/>
      <c r="J26" s="30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8"/>
      <c r="Y26" s="38"/>
    </row>
    <row r="27" spans="2:25" s="32" customFormat="1" ht="15" x14ac:dyDescent="0.2">
      <c r="B27" s="33" t="s">
        <v>20</v>
      </c>
      <c r="C27" s="47">
        <v>1505389.410000002</v>
      </c>
      <c r="D27" s="35"/>
      <c r="E27" s="47">
        <v>1505389.410000002</v>
      </c>
      <c r="F27" s="36"/>
      <c r="G27" s="28">
        <f>+C27/E27-1</f>
        <v>0</v>
      </c>
      <c r="H27" s="28"/>
      <c r="I27" s="28"/>
      <c r="J27" s="30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8"/>
    </row>
    <row r="28" spans="2:25" s="32" customFormat="1" ht="15" x14ac:dyDescent="0.2">
      <c r="B28" s="24" t="s">
        <v>21</v>
      </c>
      <c r="C28" s="44">
        <f>SUM(C26:C27)</f>
        <v>74708921.623378918</v>
      </c>
      <c r="D28" s="45"/>
      <c r="E28" s="44">
        <f>SUM(E26:E27)</f>
        <v>73812028.825591668</v>
      </c>
      <c r="F28" s="36"/>
      <c r="G28" s="28">
        <f>+C28/E28-1</f>
        <v>1.2151038415520121E-2</v>
      </c>
      <c r="H28" s="28"/>
      <c r="I28" s="28"/>
      <c r="J28" s="30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8"/>
    </row>
    <row r="29" spans="2:25" s="32" customFormat="1" ht="15" x14ac:dyDescent="0.2">
      <c r="B29" s="24"/>
      <c r="C29" s="48"/>
      <c r="D29" s="45"/>
      <c r="E29" s="48"/>
      <c r="F29" s="36"/>
      <c r="G29" s="28"/>
      <c r="H29" s="28"/>
      <c r="I29" s="28"/>
      <c r="J29" s="30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8"/>
    </row>
    <row r="30" spans="2:25" s="32" customFormat="1" thickBot="1" x14ac:dyDescent="0.25">
      <c r="B30" s="24" t="s">
        <v>22</v>
      </c>
      <c r="C30" s="42">
        <f>+C28+C23</f>
        <v>519306258.97495055</v>
      </c>
      <c r="D30" s="43"/>
      <c r="E30" s="42">
        <f>+E28+E23</f>
        <v>525406498.83991295</v>
      </c>
      <c r="F30" s="36"/>
      <c r="G30" s="49">
        <f>+C30/E30-1</f>
        <v>-1.1610514674697758E-2</v>
      </c>
      <c r="H30" s="39">
        <v>63393307.449991167</v>
      </c>
      <c r="I30" s="28"/>
      <c r="J30" s="30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8"/>
      <c r="Y30" s="38"/>
    </row>
    <row r="31" spans="2:25" s="32" customFormat="1" ht="15" x14ac:dyDescent="0.2">
      <c r="B31" s="50" t="s">
        <v>23</v>
      </c>
      <c r="C31" s="25"/>
      <c r="D31" s="26"/>
      <c r="E31" s="25"/>
      <c r="F31" s="36"/>
      <c r="G31" s="28"/>
      <c r="H31" s="28"/>
      <c r="I31" s="28"/>
      <c r="J31" s="30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8"/>
    </row>
    <row r="32" spans="2:25" s="32" customFormat="1" ht="15" x14ac:dyDescent="0.2">
      <c r="B32" s="50"/>
      <c r="C32" s="34"/>
      <c r="D32" s="35"/>
      <c r="E32" s="34"/>
      <c r="F32" s="36"/>
      <c r="G32" s="28"/>
      <c r="H32" s="28"/>
      <c r="I32" s="28"/>
      <c r="J32" s="30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8"/>
    </row>
    <row r="33" spans="2:25" s="32" customFormat="1" ht="15" x14ac:dyDescent="0.2">
      <c r="B33" s="33" t="s">
        <v>24</v>
      </c>
      <c r="C33" s="51">
        <v>215664983.67072025</v>
      </c>
      <c r="D33" s="52"/>
      <c r="E33" s="51">
        <v>224997098.51347962</v>
      </c>
      <c r="F33" s="36"/>
      <c r="G33" s="28">
        <f>+C33/E33-1</f>
        <v>-4.1476600829144838E-2</v>
      </c>
      <c r="H33" s="28">
        <f>+C33/C42-1</f>
        <v>-9.6362211542751264E-2</v>
      </c>
      <c r="I33" s="28"/>
      <c r="J33" s="30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8"/>
      <c r="Y33" s="38"/>
    </row>
    <row r="34" spans="2:25" s="32" customFormat="1" ht="15" x14ac:dyDescent="0.2">
      <c r="B34" s="33" t="s">
        <v>25</v>
      </c>
      <c r="C34" s="53">
        <v>10249454.410499999</v>
      </c>
      <c r="D34" s="54"/>
      <c r="E34" s="53">
        <v>17994309.77700001</v>
      </c>
      <c r="F34" s="36"/>
      <c r="G34" s="28">
        <f>+C34/E34-1</f>
        <v>-0.43040580397250583</v>
      </c>
      <c r="H34" s="28">
        <f>+C33/C42-1</f>
        <v>-9.6362211542751264E-2</v>
      </c>
      <c r="I34" s="28"/>
      <c r="J34" s="30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8"/>
      <c r="Y34" s="38"/>
    </row>
    <row r="35" spans="2:25" s="32" customFormat="1" ht="15" x14ac:dyDescent="0.2">
      <c r="B35" s="33" t="s">
        <v>26</v>
      </c>
      <c r="C35" s="55">
        <v>4359800.25</v>
      </c>
      <c r="D35" s="52"/>
      <c r="E35" s="55">
        <v>4359800.25</v>
      </c>
      <c r="F35" s="36"/>
      <c r="G35" s="28">
        <f>+C35/E35-1</f>
        <v>0</v>
      </c>
      <c r="H35" s="39">
        <v>0</v>
      </c>
      <c r="I35" s="28"/>
      <c r="J35" s="30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8"/>
    </row>
    <row r="36" spans="2:25" s="32" customFormat="1" ht="15" x14ac:dyDescent="0.2">
      <c r="B36" s="24" t="s">
        <v>27</v>
      </c>
      <c r="C36" s="56">
        <f>SUM(C33:C35)</f>
        <v>230274238.33122024</v>
      </c>
      <c r="D36" s="57"/>
      <c r="E36" s="56">
        <f>SUM(E33:E35)</f>
        <v>247351208.54047963</v>
      </c>
      <c r="F36" s="36"/>
      <c r="G36" s="58">
        <f>+C36/E36-1</f>
        <v>-6.903936435169955E-2</v>
      </c>
      <c r="H36" s="58"/>
      <c r="I36" s="28"/>
      <c r="J36" s="59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8"/>
    </row>
    <row r="37" spans="2:25" s="32" customFormat="1" ht="15" x14ac:dyDescent="0.2">
      <c r="B37" s="24"/>
      <c r="C37" s="56"/>
      <c r="D37" s="57"/>
      <c r="E37" s="56"/>
      <c r="F37" s="36"/>
      <c r="G37" s="28"/>
      <c r="H37" s="39">
        <f>+C34+C39</f>
        <v>18638302.578703411</v>
      </c>
      <c r="I37" s="28">
        <f>+H37/C42</f>
        <v>7.8094618032807608E-2</v>
      </c>
      <c r="J37" s="30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8"/>
    </row>
    <row r="38" spans="2:25" s="32" customFormat="1" ht="15" x14ac:dyDescent="0.2">
      <c r="B38" s="24" t="s">
        <v>28</v>
      </c>
      <c r="C38" s="51"/>
      <c r="D38" s="52"/>
      <c r="E38" s="51"/>
      <c r="F38" s="36"/>
      <c r="G38" s="28"/>
      <c r="H38" s="28"/>
      <c r="I38" s="28"/>
      <c r="J38" s="30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8"/>
    </row>
    <row r="39" spans="2:25" s="32" customFormat="1" ht="15" x14ac:dyDescent="0.2">
      <c r="B39" s="33" t="s">
        <v>29</v>
      </c>
      <c r="C39" s="51">
        <v>8388848.1682034098</v>
      </c>
      <c r="D39" s="52"/>
      <c r="E39" s="51">
        <v>9314208.8319189474</v>
      </c>
      <c r="F39" s="36"/>
      <c r="G39" s="28">
        <f>+C39/E39-1</f>
        <v>-9.9349357569094909E-2</v>
      </c>
      <c r="H39" s="28"/>
      <c r="I39" s="28"/>
      <c r="J39" s="30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8"/>
      <c r="Y39" s="38"/>
    </row>
    <row r="40" spans="2:25" s="32" customFormat="1" ht="15" x14ac:dyDescent="0.2">
      <c r="B40" s="24" t="s">
        <v>30</v>
      </c>
      <c r="C40" s="56">
        <f>+C39</f>
        <v>8388848.1682034098</v>
      </c>
      <c r="D40" s="57"/>
      <c r="E40" s="56">
        <f>+E39</f>
        <v>9314208.8319189474</v>
      </c>
      <c r="F40" s="36"/>
      <c r="G40" s="28"/>
      <c r="H40" s="28">
        <f>+C33/C42</f>
        <v>0.90363778845724874</v>
      </c>
      <c r="I40" s="28"/>
      <c r="J40" s="30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8"/>
    </row>
    <row r="41" spans="2:25" s="32" customFormat="1" ht="15" x14ac:dyDescent="0.2">
      <c r="B41" s="24"/>
      <c r="C41" s="56"/>
      <c r="D41" s="57"/>
      <c r="E41" s="56"/>
      <c r="F41" s="36"/>
      <c r="G41" s="28"/>
      <c r="H41" s="28"/>
      <c r="I41" s="28"/>
      <c r="J41" s="30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8"/>
    </row>
    <row r="42" spans="2:25" s="32" customFormat="1" ht="15" x14ac:dyDescent="0.2">
      <c r="B42" s="24" t="s">
        <v>31</v>
      </c>
      <c r="C42" s="56">
        <f>+C36+C40</f>
        <v>238663086.49942365</v>
      </c>
      <c r="D42" s="57"/>
      <c r="E42" s="56">
        <f>+E36+E40</f>
        <v>256665417.37239859</v>
      </c>
      <c r="F42" s="36"/>
      <c r="G42" s="28">
        <f>+C42/E42-1</f>
        <v>-7.0139292847758883E-2</v>
      </c>
      <c r="H42" s="28"/>
      <c r="I42" s="28"/>
      <c r="J42" s="30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8"/>
      <c r="Y42" s="38"/>
    </row>
    <row r="43" spans="2:25" s="32" customFormat="1" ht="15" x14ac:dyDescent="0.2">
      <c r="B43" s="24"/>
      <c r="C43" s="56"/>
      <c r="D43" s="57"/>
      <c r="E43" s="56"/>
      <c r="F43" s="36"/>
      <c r="G43" s="28"/>
      <c r="H43" s="28"/>
      <c r="I43" s="28"/>
      <c r="J43" s="30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8"/>
    </row>
    <row r="44" spans="2:25" s="32" customFormat="1" ht="15" x14ac:dyDescent="0.2">
      <c r="B44" s="24" t="s">
        <v>32</v>
      </c>
      <c r="C44" s="51"/>
      <c r="D44" s="52"/>
      <c r="E44" s="51"/>
      <c r="F44" s="36"/>
      <c r="G44" s="28"/>
      <c r="H44" s="28"/>
      <c r="I44" s="28"/>
      <c r="J44" s="30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8"/>
    </row>
    <row r="45" spans="2:25" s="32" customFormat="1" ht="30" x14ac:dyDescent="0.2">
      <c r="B45" s="60" t="s">
        <v>33</v>
      </c>
      <c r="C45" s="61">
        <f>+E47</f>
        <v>268741081.46969801</v>
      </c>
      <c r="D45" s="61"/>
      <c r="E45" s="61">
        <v>239795410.26896399</v>
      </c>
      <c r="F45" s="62"/>
      <c r="G45" s="27"/>
      <c r="H45" s="28"/>
      <c r="I45" s="28"/>
      <c r="J45" s="30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8"/>
    </row>
    <row r="46" spans="2:25" s="32" customFormat="1" ht="15" x14ac:dyDescent="0.2">
      <c r="B46" s="60" t="s">
        <v>34</v>
      </c>
      <c r="C46" s="53">
        <v>11902091.006847575</v>
      </c>
      <c r="D46" s="54"/>
      <c r="E46" s="53">
        <v>28945671.200734042</v>
      </c>
      <c r="F46" s="62"/>
      <c r="G46" s="27"/>
      <c r="H46" s="28"/>
      <c r="I46" s="28"/>
      <c r="J46" s="30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8"/>
    </row>
    <row r="47" spans="2:25" s="32" customFormat="1" ht="15" x14ac:dyDescent="0.2">
      <c r="B47" s="24" t="s">
        <v>35</v>
      </c>
      <c r="C47" s="63">
        <f>SUM(C45:C46)</f>
        <v>280643172.47654557</v>
      </c>
      <c r="D47" s="61"/>
      <c r="E47" s="63">
        <f>SUM(E45:E46)</f>
        <v>268741081.46969801</v>
      </c>
      <c r="F47" s="62"/>
      <c r="G47" s="27"/>
      <c r="H47" s="28"/>
      <c r="I47" s="28"/>
      <c r="J47" s="30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8"/>
    </row>
    <row r="48" spans="2:25" s="32" customFormat="1" thickBot="1" x14ac:dyDescent="0.25">
      <c r="B48" s="64" t="s">
        <v>36</v>
      </c>
      <c r="C48" s="65">
        <f>+C47+C42</f>
        <v>519306258.9759692</v>
      </c>
      <c r="D48" s="66"/>
      <c r="E48" s="65">
        <f>+E42+E47</f>
        <v>525406498.84209657</v>
      </c>
      <c r="F48" s="62"/>
      <c r="G48" s="27"/>
      <c r="H48" s="28"/>
      <c r="I48" s="28"/>
      <c r="J48" s="30">
        <f>+C48-C30</f>
        <v>1.0186433792114258E-3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8"/>
    </row>
    <row r="49" spans="2:24" s="32" customFormat="1" hidden="1" thickTop="1" x14ac:dyDescent="0.2">
      <c r="B49" s="15"/>
      <c r="C49" s="67">
        <f>+C48-C30</f>
        <v>1.0186433792114258E-3</v>
      </c>
      <c r="D49" s="68"/>
      <c r="E49" s="67">
        <f>+E48-E30</f>
        <v>2.1836161613464355E-3</v>
      </c>
      <c r="F49" s="62"/>
      <c r="G49" s="27"/>
      <c r="H49" s="27"/>
      <c r="I49" s="28"/>
      <c r="J49" s="30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8"/>
    </row>
    <row r="50" spans="2:24" s="32" customFormat="1" hidden="1" thickTop="1" x14ac:dyDescent="0.2">
      <c r="B50" s="15"/>
      <c r="C50" s="69">
        <f>+C48-C30</f>
        <v>1.0186433792114258E-3</v>
      </c>
      <c r="D50" s="70"/>
      <c r="E50" s="71"/>
      <c r="F50" s="27"/>
      <c r="G50" s="27"/>
      <c r="H50" s="27"/>
      <c r="I50" s="28"/>
      <c r="J50" s="30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8"/>
    </row>
    <row r="51" spans="2:24" s="32" customFormat="1" thickTop="1" x14ac:dyDescent="0.2">
      <c r="B51" s="15"/>
      <c r="C51" s="69"/>
      <c r="D51" s="70"/>
      <c r="E51" s="69"/>
      <c r="F51" s="27"/>
      <c r="G51" s="27">
        <f>+C30-C48</f>
        <v>-1.0186433792114258E-3</v>
      </c>
      <c r="H51" s="27"/>
      <c r="I51" s="28"/>
      <c r="J51" s="30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</row>
    <row r="52" spans="2:24" s="32" customFormat="1" ht="15" x14ac:dyDescent="0.2">
      <c r="B52" s="15"/>
      <c r="C52" s="69"/>
      <c r="D52" s="70"/>
      <c r="E52" s="72"/>
      <c r="F52" s="27"/>
      <c r="G52" s="27"/>
      <c r="H52" s="27"/>
      <c r="I52" s="28"/>
      <c r="J52" s="30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</row>
    <row r="53" spans="2:24" s="32" customFormat="1" ht="15" x14ac:dyDescent="0.2">
      <c r="B53" s="15"/>
      <c r="C53" s="69"/>
      <c r="D53" s="70"/>
      <c r="E53" s="73"/>
      <c r="F53" s="27"/>
      <c r="G53" s="27"/>
      <c r="H53" s="27"/>
      <c r="I53" s="28"/>
      <c r="J53" s="30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</row>
    <row r="54" spans="2:24" s="32" customFormat="1" ht="15" x14ac:dyDescent="0.2">
      <c r="B54" s="15"/>
      <c r="C54" s="69"/>
      <c r="D54" s="70"/>
      <c r="E54" s="71"/>
      <c r="F54" s="27"/>
      <c r="G54" s="27"/>
      <c r="H54" s="27"/>
      <c r="I54" s="28"/>
      <c r="J54" s="30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</row>
    <row r="55" spans="2:24" s="32" customFormat="1" ht="15" x14ac:dyDescent="0.2">
      <c r="B55" s="15"/>
      <c r="C55" s="69"/>
      <c r="D55" s="70"/>
      <c r="E55" s="71"/>
      <c r="F55" s="27"/>
      <c r="G55" s="27"/>
      <c r="H55" s="27"/>
      <c r="I55" s="28"/>
      <c r="J55" s="30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</row>
    <row r="56" spans="2:24" s="32" customFormat="1" ht="15" x14ac:dyDescent="0.2">
      <c r="B56" s="15"/>
      <c r="C56" s="69"/>
      <c r="D56" s="70"/>
      <c r="E56" s="71"/>
      <c r="F56" s="27"/>
      <c r="G56" s="27"/>
      <c r="H56" s="27"/>
      <c r="I56" s="28"/>
      <c r="J56" s="30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</row>
    <row r="57" spans="2:24" s="32" customFormat="1" ht="15" x14ac:dyDescent="0.2">
      <c r="B57" s="15"/>
      <c r="C57" s="69"/>
      <c r="D57" s="70"/>
      <c r="E57" s="71"/>
      <c r="F57" s="27"/>
      <c r="G57" s="27"/>
      <c r="H57" s="27"/>
      <c r="I57" s="28"/>
      <c r="J57" s="30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</row>
    <row r="58" spans="2:24" s="32" customFormat="1" ht="15" x14ac:dyDescent="0.2">
      <c r="B58" s="15"/>
      <c r="C58" s="69"/>
      <c r="D58" s="70"/>
      <c r="E58" s="71"/>
      <c r="F58" s="27"/>
      <c r="G58" s="27"/>
      <c r="H58" s="27"/>
      <c r="I58" s="28"/>
      <c r="J58" s="30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</row>
    <row r="59" spans="2:24" s="32" customFormat="1" x14ac:dyDescent="0.25">
      <c r="B59" s="74"/>
      <c r="C59" s="75"/>
      <c r="D59" s="76"/>
      <c r="E59" s="77"/>
      <c r="F59" s="27"/>
      <c r="G59" s="27"/>
      <c r="H59" s="27"/>
      <c r="I59" s="28"/>
      <c r="J59" s="30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</row>
    <row r="60" spans="2:24" s="32" customFormat="1" x14ac:dyDescent="0.25">
      <c r="B60" s="74"/>
      <c r="C60" s="77"/>
      <c r="D60" s="78"/>
      <c r="E60" s="77"/>
      <c r="F60" s="27"/>
      <c r="G60" s="27"/>
      <c r="H60" s="27"/>
      <c r="I60" s="28"/>
      <c r="J60" s="30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</row>
    <row r="77" spans="2:2" x14ac:dyDescent="0.25">
      <c r="B77" s="6"/>
    </row>
  </sheetData>
  <mergeCells count="7">
    <mergeCell ref="B31:B32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5" orientation="portrait" errors="NA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Estado de Situación MES .</vt:lpstr>
      <vt:lpstr>'Estado de Situación MES .'!Print_Area</vt:lpstr>
    </vt:vector>
  </TitlesOfParts>
  <Company>Santo Domingo Motors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bcruz</dc:creator>
  <cp:lastModifiedBy>bcruz</cp:lastModifiedBy>
  <dcterms:created xsi:type="dcterms:W3CDTF">2023-05-15T01:24:58Z</dcterms:created>
  <dcterms:modified xsi:type="dcterms:W3CDTF">2023-05-15T01:26:10Z</dcterms:modified>
</cp:coreProperties>
</file>