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SEPTIEMBRE\SCANER\"/>
    </mc:Choice>
  </mc:AlternateContent>
  <bookViews>
    <workbookView xWindow="0" yWindow="0" windowWidth="20490" windowHeight="8445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.'!$A$1:$F$70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E47" i="1" s="1"/>
  <c r="C45" i="1"/>
  <c r="C44" i="1"/>
  <c r="C46" i="1" s="1"/>
  <c r="E39" i="1"/>
  <c r="C39" i="1"/>
  <c r="G38" i="1"/>
  <c r="C38" i="1"/>
  <c r="E35" i="1"/>
  <c r="E41" i="1" s="1"/>
  <c r="C34" i="1"/>
  <c r="G34" i="1" s="1"/>
  <c r="C33" i="1"/>
  <c r="G33" i="1" s="1"/>
  <c r="C32" i="1"/>
  <c r="C35" i="1" s="1"/>
  <c r="E29" i="1"/>
  <c r="E27" i="1"/>
  <c r="C26" i="1"/>
  <c r="C27" i="1" s="1"/>
  <c r="C25" i="1"/>
  <c r="G25" i="1" s="1"/>
  <c r="E22" i="1"/>
  <c r="C22" i="1"/>
  <c r="G22" i="1" s="1"/>
  <c r="C21" i="1"/>
  <c r="G20" i="1"/>
  <c r="C20" i="1"/>
  <c r="C19" i="1"/>
  <c r="G19" i="1" s="1"/>
  <c r="C18" i="1"/>
  <c r="G18" i="1" s="1"/>
  <c r="G35" i="1" l="1"/>
  <c r="C41" i="1"/>
  <c r="G41" i="1" s="1"/>
  <c r="C47" i="1"/>
  <c r="C29" i="1"/>
  <c r="G29" i="1" s="1"/>
  <c r="G27" i="1"/>
  <c r="G32" i="1"/>
  <c r="G26" i="1"/>
</calcChain>
</file>

<file path=xl/sharedStrings.xml><?xml version="1.0" encoding="utf-8"?>
<sst xmlns="http://schemas.openxmlformats.org/spreadsheetml/2006/main" count="35" uniqueCount="35">
  <si>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</si>
  <si>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</si>
  <si>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</si>
  <si>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</si>
  <si>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SEPTIEMBRE 2023</t>
  </si>
  <si>
    <t>(Valores expresados en pesos dominicanos-RD$)</t>
  </si>
  <si>
    <t>SEPTIEMBRE 2023.</t>
  </si>
  <si>
    <t>AGOSTO 2023.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</si>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</sst>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1110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489859</xdr:colOff>
      <xdr:row>54</xdr:row>
      <xdr:rowOff>81643</xdr:rowOff>
    </xdr:from>
    <xdr:to>
      <xdr:col>4</xdr:col>
      <xdr:colOff>1299359</xdr:colOff>
      <xdr:row>68</xdr:row>
      <xdr:rowOff>184921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9859" y="10597243"/>
          <a:ext cx="8038975" cy="2827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netvelin.hernandez/Desktop/Estados%20financieros/2023/SEPTIEMBRE/ESTADO%20FINANCIERO%20septiembre%202023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2.Est. de Rendimiento Comparat"/>
      <sheetName val="TABLAACUMU"/>
      <sheetName val="DIARIO ACUMULADO"/>
      <sheetName val="1.Estado de Situación Comparat"/>
      <sheetName val="3.Cambio del Patrimonio f."/>
      <sheetName val="4.Flujo de Efectivo Anual"/>
      <sheetName val="5.Estado Comp. importes pr."/>
      <sheetName val="6.NOTA ACUMULADA"/>
      <sheetName val="EST.RENDIM.ACUMULADO"/>
      <sheetName val="COMISION"/>
      <sheetName val="nota de Activo fijo"/>
      <sheetName val="Est. de Rendimiento MES"/>
      <sheetName val="Estado de Situación MES .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DIARIO GENERAL sept  2023"/>
      <sheetName val="NOTAS DEL MES"/>
      <sheetName val="Hoja1"/>
      <sheetName val="Tabla sept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1">
          <cell r="C41">
            <v>-35510732.660181187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3">
          <cell r="C103">
            <v>3643430.565400003</v>
          </cell>
        </row>
        <row r="146">
          <cell r="C146">
            <v>291187641.51145244</v>
          </cell>
        </row>
        <row r="241">
          <cell r="C241">
            <v>248317913.71158236</v>
          </cell>
        </row>
        <row r="262">
          <cell r="E262">
            <v>1929151.7280000006</v>
          </cell>
        </row>
        <row r="287">
          <cell r="E287">
            <v>77384053.303010568</v>
          </cell>
        </row>
        <row r="344">
          <cell r="C344">
            <v>259011590.43000001</v>
          </cell>
        </row>
        <row r="574">
          <cell r="C574">
            <v>10889901.33671027</v>
          </cell>
        </row>
        <row r="591">
          <cell r="C591">
            <v>4405724.8800000008</v>
          </cell>
        </row>
        <row r="605">
          <cell r="C605">
            <v>9285424.8882034104</v>
          </cell>
        </row>
      </sheetData>
      <sheetData sheetId="27"/>
      <sheetData sheetId="28">
        <row r="357">
          <cell r="C357">
            <v>1505389.41</v>
          </cell>
        </row>
      </sheetData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zoomScale="55" zoomScaleNormal="70" zoomScaleSheetLayoutView="55" zoomScalePageLayoutView="25" workbookViewId="0">
      <selection sqref="A1:F70"/>
    </sheetView>
  </sheetViews>
  <sheetFormatPr baseColWidth="10" defaultColWidth="11.42578125" defaultRowHeight="15.75" x14ac:dyDescent="0.25"/>
  <cols>
    <col min="1" max="1" width="7.7109375" style="4" customWidth="1"/>
    <col min="2" max="2" width="64.42578125" style="70" customWidth="1"/>
    <col min="3" max="3" width="31" style="72" customWidth="1"/>
    <col min="4" max="4" width="5.28515625" style="73" customWidth="1"/>
    <col min="5" max="5" width="26.7109375" style="72" customWidth="1"/>
    <col min="6" max="6" width="14.8554687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0.57031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5">
      <c r="B5" s="1" t="s">
        <v>0</v>
      </c>
      <c r="C5" s="1"/>
      <c r="D5" s="1"/>
      <c r="E5" s="1"/>
    </row>
    <row r="6" spans="2:20" x14ac:dyDescent="0.25">
      <c r="B6" s="1" t="s">
        <v>1</v>
      </c>
      <c r="C6" s="1"/>
      <c r="D6" s="1"/>
      <c r="E6" s="1"/>
    </row>
    <row r="7" spans="2:20" x14ac:dyDescent="0.25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5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5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5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5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5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5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x14ac:dyDescent="0.25">
      <c r="B14" s="13"/>
      <c r="C14" s="14" t="s">
        <v>6</v>
      </c>
      <c r="D14" s="15"/>
      <c r="E14" s="14" t="s">
        <v>7</v>
      </c>
      <c r="F14" s="5"/>
      <c r="G14" s="16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5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5">
      <c r="B16" s="19" t="s">
        <v>9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5" x14ac:dyDescent="0.2">
      <c r="B17" s="19" t="s">
        <v>10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5" x14ac:dyDescent="0.2">
      <c r="B18" s="25" t="s">
        <v>11</v>
      </c>
      <c r="C18" s="26">
        <f>+'[1]NOTAS DEL MES'!C103</f>
        <v>3643430.565400003</v>
      </c>
      <c r="D18" s="27"/>
      <c r="E18" s="26">
        <v>10982905.005400062</v>
      </c>
      <c r="F18" s="28"/>
      <c r="G18" s="29">
        <f>+C18/E18-1</f>
        <v>-0.6682634909790619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5" x14ac:dyDescent="0.2">
      <c r="B19" s="25" t="s">
        <v>12</v>
      </c>
      <c r="C19" s="26">
        <f>+'[1]NOTAS DEL MES'!C146</f>
        <v>291187641.51145244</v>
      </c>
      <c r="D19" s="27"/>
      <c r="E19" s="26">
        <v>269451802.35554725</v>
      </c>
      <c r="F19" s="28"/>
      <c r="G19" s="29">
        <f>+C19/E19-1</f>
        <v>8.0666890946323289E-2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5" x14ac:dyDescent="0.2">
      <c r="B20" s="25" t="s">
        <v>13</v>
      </c>
      <c r="C20" s="32">
        <f>+'[1]NOTAS DEL MES'!C241</f>
        <v>248317913.71158236</v>
      </c>
      <c r="D20" s="33"/>
      <c r="E20" s="32">
        <v>268698858.71846265</v>
      </c>
      <c r="F20" s="28"/>
      <c r="G20" s="34">
        <f>+C20/E20-1</f>
        <v>-7.5850508275641881E-2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5" x14ac:dyDescent="0.2">
      <c r="B21" s="25" t="s">
        <v>14</v>
      </c>
      <c r="C21" s="35">
        <f>+'[1]NOTAS DEL MES'!E262</f>
        <v>1929151.7280000006</v>
      </c>
      <c r="D21" s="33"/>
      <c r="E21" s="32">
        <v>1929151.7280000006</v>
      </c>
      <c r="F21" s="28"/>
      <c r="G21" s="29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thickBot="1" x14ac:dyDescent="0.25">
      <c r="B22" s="19" t="s">
        <v>15</v>
      </c>
      <c r="C22" s="36">
        <f>SUM(C18:C21)</f>
        <v>545078137.51643479</v>
      </c>
      <c r="D22" s="37"/>
      <c r="E22" s="36">
        <f>SUM(E18:E21)</f>
        <v>551062717.80741</v>
      </c>
      <c r="F22" s="28"/>
      <c r="G22" s="29">
        <f>+C22/E22-1</f>
        <v>-1.0860071090976531E-2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5" x14ac:dyDescent="0.2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5" x14ac:dyDescent="0.2">
      <c r="B24" s="19" t="s">
        <v>16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5" x14ac:dyDescent="0.2">
      <c r="B25" s="25" t="s">
        <v>17</v>
      </c>
      <c r="C25" s="40">
        <f>+'[1]NOTAS DEL MES'!E287</f>
        <v>77384053.303010568</v>
      </c>
      <c r="D25" s="27"/>
      <c r="E25" s="40">
        <v>77311540.791778341</v>
      </c>
      <c r="F25" s="28"/>
      <c r="G25" s="29">
        <f>+C25/E25-1</f>
        <v>9.3792609084752954E-4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5" x14ac:dyDescent="0.2">
      <c r="B26" s="25" t="s">
        <v>18</v>
      </c>
      <c r="C26" s="41">
        <f>+'[1]Tabla sept 2023'!C357</f>
        <v>1505389.41</v>
      </c>
      <c r="D26" s="27"/>
      <c r="E26" s="41">
        <v>1505389.41</v>
      </c>
      <c r="F26" s="28"/>
      <c r="G26" s="29">
        <f>+C26/E26-1</f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5" x14ac:dyDescent="0.2">
      <c r="B27" s="19" t="s">
        <v>19</v>
      </c>
      <c r="C27" s="38">
        <f>SUM(C25:C26)</f>
        <v>78889442.713010564</v>
      </c>
      <c r="D27" s="39"/>
      <c r="E27" s="38">
        <f>SUM(E25:E26)</f>
        <v>78816930.201778337</v>
      </c>
      <c r="F27" s="28"/>
      <c r="G27" s="29">
        <f>+C27/E27-1</f>
        <v>9.2001186859969053E-4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5" x14ac:dyDescent="0.2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thickBot="1" x14ac:dyDescent="0.25">
      <c r="B29" s="19" t="s">
        <v>20</v>
      </c>
      <c r="C29" s="36">
        <f>+C27+C22</f>
        <v>623967580.22944534</v>
      </c>
      <c r="D29" s="37"/>
      <c r="E29" s="36">
        <f>+E22+E27</f>
        <v>629879648.00918829</v>
      </c>
      <c r="F29" s="28"/>
      <c r="G29" s="43">
        <f>+C29/E29-1</f>
        <v>-9.3860276299270184E-3</v>
      </c>
      <c r="H29" s="23"/>
      <c r="I29" s="23"/>
      <c r="J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5" x14ac:dyDescent="0.2">
      <c r="B30" s="44" t="s">
        <v>21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5" x14ac:dyDescent="0.2">
      <c r="B31" s="44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5" x14ac:dyDescent="0.2">
      <c r="B32" s="25" t="s">
        <v>22</v>
      </c>
      <c r="C32" s="45">
        <f>+'[1]NOTAS DEL MES'!C344</f>
        <v>259011590.43000001</v>
      </c>
      <c r="D32" s="46"/>
      <c r="E32" s="45">
        <v>229126701.13571036</v>
      </c>
      <c r="F32" s="28"/>
      <c r="G32" s="29">
        <f>+C32/E32-1</f>
        <v>0.13042953591248629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899999999999999" customHeight="1" x14ac:dyDescent="0.2">
      <c r="B33" s="25" t="s">
        <v>23</v>
      </c>
      <c r="C33" s="47">
        <f>+'[1]NOTAS DEL MES'!C574</f>
        <v>10889901.33671027</v>
      </c>
      <c r="D33" s="48"/>
      <c r="E33" s="47">
        <v>10888096.236710271</v>
      </c>
      <c r="F33" s="28"/>
      <c r="G33" s="29">
        <f>+C33/E33-1</f>
        <v>1.6578655816013033E-4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5" x14ac:dyDescent="0.2">
      <c r="B34" s="25" t="s">
        <v>24</v>
      </c>
      <c r="C34" s="49">
        <f>+'[1]NOTAS DEL MES'!C591+'[1]NOTAS DEL MES'!C326</f>
        <v>4405724.8800000008</v>
      </c>
      <c r="D34" s="46"/>
      <c r="E34" s="49">
        <v>4405724.8800000008</v>
      </c>
      <c r="F34" s="28"/>
      <c r="G34" s="29">
        <f>+C34/E34-1</f>
        <v>0</v>
      </c>
      <c r="H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5" x14ac:dyDescent="0.2">
      <c r="B35" s="19" t="s">
        <v>25</v>
      </c>
      <c r="C35" s="50">
        <f>SUM(C32:C34)</f>
        <v>274307216.64671028</v>
      </c>
      <c r="D35" s="51"/>
      <c r="E35" s="50">
        <f>SUM(E32:E34)</f>
        <v>244420522.25242063</v>
      </c>
      <c r="F35" s="28"/>
      <c r="G35" s="52">
        <f>+C35/E35-1</f>
        <v>0.12227571612593446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5" x14ac:dyDescent="0.2">
      <c r="B36" s="19"/>
      <c r="C36" s="50"/>
      <c r="D36" s="51"/>
      <c r="E36" s="50"/>
      <c r="F36" s="28"/>
      <c r="G36" s="29"/>
      <c r="H36" s="23"/>
      <c r="I36" s="23"/>
      <c r="J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149999999999999" customHeight="1" x14ac:dyDescent="0.2">
      <c r="B37" s="19" t="s">
        <v>26</v>
      </c>
      <c r="C37" s="45"/>
      <c r="D37" s="46"/>
      <c r="E37" s="45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149999999999999" customHeight="1" x14ac:dyDescent="0.2">
      <c r="B38" s="25" t="s">
        <v>27</v>
      </c>
      <c r="C38" s="45">
        <f>+'[1]NOTAS DEL MES'!C605</f>
        <v>9285424.8882034104</v>
      </c>
      <c r="D38" s="46"/>
      <c r="E38" s="45">
        <v>9573454.4182034098</v>
      </c>
      <c r="F38" s="28"/>
      <c r="G38" s="29">
        <f>+C38/E38-1</f>
        <v>-3.0086269534257859E-2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149999999999999" customHeight="1" x14ac:dyDescent="0.2">
      <c r="B39" s="19" t="s">
        <v>28</v>
      </c>
      <c r="C39" s="53">
        <f>SUM(C38)</f>
        <v>9285424.8882034104</v>
      </c>
      <c r="D39" s="51"/>
      <c r="E39" s="50">
        <f>SUM(E38)</f>
        <v>9573454.4182034098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5" x14ac:dyDescent="0.2">
      <c r="B40" s="19"/>
      <c r="C40" s="50"/>
      <c r="D40" s="51"/>
      <c r="E40" s="50"/>
      <c r="F40" s="28"/>
      <c r="G40" s="29"/>
      <c r="H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5" x14ac:dyDescent="0.2">
      <c r="B41" s="19" t="s">
        <v>29</v>
      </c>
      <c r="C41" s="50">
        <f>+C35+C39</f>
        <v>283592641.53491366</v>
      </c>
      <c r="D41" s="51"/>
      <c r="E41" s="50">
        <f>+E35+E39</f>
        <v>253993976.67062405</v>
      </c>
      <c r="F41" s="28"/>
      <c r="G41" s="29">
        <f>+C41/E41-1</f>
        <v>0.11653294008098758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5" x14ac:dyDescent="0.2">
      <c r="B42" s="19"/>
      <c r="C42" s="50"/>
      <c r="D42" s="51"/>
      <c r="E42" s="50"/>
      <c r="F42" s="28"/>
      <c r="G42" s="29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5" x14ac:dyDescent="0.2">
      <c r="B43" s="19" t="s">
        <v>30</v>
      </c>
      <c r="C43" s="45"/>
      <c r="D43" s="46"/>
      <c r="E43" s="45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0" x14ac:dyDescent="0.2">
      <c r="B44" s="54" t="s">
        <v>31</v>
      </c>
      <c r="C44" s="55">
        <f>+E46</f>
        <v>375885671.34561765</v>
      </c>
      <c r="D44" s="55"/>
      <c r="E44" s="55">
        <v>382819755.43356001</v>
      </c>
      <c r="F44" s="56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5" x14ac:dyDescent="0.2">
      <c r="B45" s="54" t="s">
        <v>32</v>
      </c>
      <c r="C45" s="47">
        <f>+'[1]Est. de Rendimiento MES'!C41</f>
        <v>-35510732.660181187</v>
      </c>
      <c r="D45" s="48"/>
      <c r="E45" s="47">
        <v>-6934084.0879423469</v>
      </c>
      <c r="F45" s="56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5" x14ac:dyDescent="0.2">
      <c r="B46" s="19" t="s">
        <v>33</v>
      </c>
      <c r="C46" s="57">
        <f>SUM(C44:C45)</f>
        <v>340374938.68543649</v>
      </c>
      <c r="D46" s="55"/>
      <c r="E46" s="57">
        <f>+E44+E45</f>
        <v>375885671.34561765</v>
      </c>
      <c r="F46" s="56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thickBot="1" x14ac:dyDescent="0.25">
      <c r="B47" s="58" t="s">
        <v>34</v>
      </c>
      <c r="C47" s="59">
        <f>+C46+C41</f>
        <v>623967580.22035015</v>
      </c>
      <c r="D47" s="60"/>
      <c r="E47" s="59">
        <f>+E46+E41</f>
        <v>629879648.01624167</v>
      </c>
      <c r="F47" s="56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thickTop="1" x14ac:dyDescent="0.2">
      <c r="B48" s="58"/>
      <c r="C48" s="60"/>
      <c r="D48" s="60"/>
      <c r="E48" s="60"/>
      <c r="F48" s="56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5" x14ac:dyDescent="0.2">
      <c r="B49" s="58"/>
      <c r="C49" s="60"/>
      <c r="D49" s="60"/>
      <c r="E49" s="60"/>
      <c r="F49" s="56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5" x14ac:dyDescent="0.2">
      <c r="B50" s="58"/>
      <c r="C50" s="60"/>
      <c r="D50" s="60"/>
      <c r="E50" s="60"/>
      <c r="F50" s="56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5" x14ac:dyDescent="0.2">
      <c r="B51" s="58"/>
      <c r="C51" s="60"/>
      <c r="D51" s="60"/>
      <c r="E51" s="60"/>
      <c r="F51" s="56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5" x14ac:dyDescent="0.2">
      <c r="B52" s="58"/>
      <c r="C52" s="60"/>
      <c r="D52" s="60"/>
      <c r="E52" s="60"/>
      <c r="F52" s="56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5" x14ac:dyDescent="0.2">
      <c r="B53" s="10"/>
      <c r="C53" s="61"/>
      <c r="D53" s="62"/>
      <c r="E53" s="61"/>
      <c r="F53" s="56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5" x14ac:dyDescent="0.2">
      <c r="B54" s="10"/>
      <c r="C54" s="61"/>
      <c r="D54" s="62"/>
      <c r="E54" s="6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5" x14ac:dyDescent="0.2">
      <c r="B55" s="10"/>
      <c r="C55" s="64"/>
      <c r="D55" s="62"/>
      <c r="E55" s="61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5" x14ac:dyDescent="0.2">
      <c r="B56" s="10"/>
      <c r="C56" s="64"/>
      <c r="D56" s="65"/>
      <c r="E56" s="66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5" x14ac:dyDescent="0.2">
      <c r="B57" s="10"/>
      <c r="C57" s="64"/>
      <c r="D57" s="65"/>
      <c r="E57" s="67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5" x14ac:dyDescent="0.2">
      <c r="B58" s="10"/>
      <c r="C58" s="64"/>
      <c r="D58" s="65"/>
      <c r="E58" s="68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5" x14ac:dyDescent="0.2">
      <c r="B59" s="10"/>
      <c r="C59" s="64"/>
      <c r="D59" s="65"/>
      <c r="E59" s="68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5" x14ac:dyDescent="0.2">
      <c r="B60" s="10"/>
      <c r="C60" s="64"/>
      <c r="D60" s="65"/>
      <c r="E60" s="68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5" x14ac:dyDescent="0.2">
      <c r="B61" s="10"/>
      <c r="C61" s="64"/>
      <c r="D61" s="65"/>
      <c r="E61" s="68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5" x14ac:dyDescent="0.2">
      <c r="B62" s="10"/>
      <c r="C62" s="69"/>
      <c r="D62" s="65"/>
      <c r="E62" s="68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x14ac:dyDescent="0.25">
      <c r="B63" s="70"/>
      <c r="C63" s="64"/>
      <c r="D63" s="71"/>
      <c r="E63" s="72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x14ac:dyDescent="0.25">
      <c r="B64" s="70"/>
      <c r="C64" s="64"/>
      <c r="D64" s="73"/>
      <c r="E64" s="72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25">
      <c r="C65" s="64"/>
    </row>
    <row r="66" spans="3:3" x14ac:dyDescent="0.25">
      <c r="C66" s="64"/>
    </row>
    <row r="67" spans="3:3" x14ac:dyDescent="0.25">
      <c r="C67" s="64"/>
    </row>
    <row r="68" spans="3:3" x14ac:dyDescent="0.25">
      <c r="C68" s="64"/>
    </row>
    <row r="69" spans="3:3" x14ac:dyDescent="0.25">
      <c r="C69" s="69"/>
    </row>
    <row r="70" spans="3:3" x14ac:dyDescent="0.25">
      <c r="C70" s="69"/>
    </row>
    <row r="81" spans="2:2" x14ac:dyDescent="0.25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Yunetvelin Hernandez Romero</dc:creator>
  <cp:lastModifiedBy>Yunetvelin Hernandez Romero</cp:lastModifiedBy>
  <dcterms:created xsi:type="dcterms:W3CDTF">2023-10-11T18:51:11Z</dcterms:created>
  <dcterms:modified xsi:type="dcterms:W3CDTF">2023-10-11T18:51:31Z</dcterms:modified>
</cp:coreProperties>
</file>