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DICIEMBRE 2023\EF\"/>
    </mc:Choice>
  </mc:AlternateContent>
  <bookViews>
    <workbookView xWindow="0" yWindow="0" windowWidth="20490" windowHeight="7455"/>
  </bookViews>
  <sheets>
    <sheet name="Estado de Situación MES ." sheetId="1" r:id="rId1"/>
  </sheets>
  <externalReferences>
    <externalReference r:id="rId2"/>
    <externalReference r:id="rId3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.'!$A$1:$F$69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C45" i="1"/>
  <c r="E39" i="1"/>
  <c r="C38" i="1"/>
  <c r="C39" i="1" s="1"/>
  <c r="E35" i="1"/>
  <c r="E41" i="1" s="1"/>
  <c r="C35" i="1"/>
  <c r="C41" i="1" s="1"/>
  <c r="C34" i="1"/>
  <c r="C33" i="1"/>
  <c r="C32" i="1"/>
  <c r="E27" i="1"/>
  <c r="C26" i="1"/>
  <c r="C25" i="1"/>
  <c r="C27" i="1" s="1"/>
  <c r="E22" i="1"/>
  <c r="E29" i="1" s="1"/>
  <c r="C21" i="1"/>
  <c r="C20" i="1"/>
  <c r="C19" i="1"/>
  <c r="C18" i="1"/>
  <c r="C22" i="1" s="1"/>
  <c r="C29" i="1" l="1"/>
  <c r="E47" i="1"/>
  <c r="C44" i="1"/>
  <c r="C46" i="1" s="1"/>
  <c r="C47" i="1" s="1"/>
</calcChain>
</file>

<file path=xl/sharedStrings.xml><?xml version="1.0" encoding="utf-8"?>
<sst xmlns="http://schemas.openxmlformats.org/spreadsheetml/2006/main" count="34" uniqueCount="34">
  <si>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</si>
  <si>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</si>
  <si>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</si>
  <si>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</si>
  <si>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DICIEMBRE 2023</t>
  </si>
  <si>
    <t>(Valores expresados en pesos dominicanos-RD$)</t>
  </si>
  <si>
    <t>DICIEMBRE 2023.</t>
  </si>
  <si>
    <t>NOVIEMBRE 2023.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</si>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</sst>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64" fontId="2" fillId="2" borderId="0" xfId="1" applyFont="1" applyFill="1" applyAlignment="1">
      <alignment horizontal="center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9" fontId="4" fillId="0" borderId="0" xfId="2" applyFont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6" fontId="4" fillId="0" borderId="0" xfId="2" applyNumberFormat="1" applyFont="1" applyAlignment="1">
      <alignment horizontal="center"/>
    </xf>
    <xf numFmtId="165" fontId="4" fillId="0" borderId="0" xfId="1" applyNumberFormat="1" applyFont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9" fontId="4" fillId="2" borderId="0" xfId="2" applyFont="1" applyFill="1" applyAlignment="1">
      <alignment horizontal="center"/>
    </xf>
    <xf numFmtId="165" fontId="4" fillId="0" borderId="0" xfId="0" applyNumberFormat="1" applyFont="1"/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0" fontId="4" fillId="0" borderId="0" xfId="2" applyNumberFormat="1" applyFont="1" applyAlignment="1">
      <alignment horizontal="center"/>
    </xf>
    <xf numFmtId="165" fontId="11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12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2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2" fillId="0" borderId="4" xfId="1" applyNumberFormat="1" applyFont="1" applyBorder="1"/>
    <xf numFmtId="165" fontId="12" fillId="0" borderId="0" xfId="1" applyNumberFormat="1" applyFont="1" applyBorder="1"/>
    <xf numFmtId="164" fontId="4" fillId="0" borderId="0" xfId="1" applyFont="1" applyAlignment="1">
      <alignment horizontal="left"/>
    </xf>
    <xf numFmtId="9" fontId="4" fillId="0" borderId="0" xfId="2" applyFont="1"/>
    <xf numFmtId="165" fontId="9" fillId="0" borderId="0" xfId="1" applyNumberFormat="1" applyFont="1" applyFill="1"/>
    <xf numFmtId="165" fontId="9" fillId="0" borderId="0" xfId="1" applyNumberFormat="1" applyFont="1" applyFill="1" applyBorder="1"/>
    <xf numFmtId="165" fontId="4" fillId="0" borderId="0" xfId="1" applyNumberFormat="1" applyFont="1" applyFill="1"/>
    <xf numFmtId="164" fontId="13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4" fillId="0" borderId="0" xfId="1" applyNumberFormat="1" applyFont="1"/>
    <xf numFmtId="165" fontId="4" fillId="0" borderId="0" xfId="1" applyNumberFormat="1" applyFont="1"/>
    <xf numFmtId="164" fontId="13" fillId="3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136820" y="0"/>
          <a:ext cx="3331110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13609</xdr:colOff>
      <xdr:row>54</xdr:row>
      <xdr:rowOff>81643</xdr:rowOff>
    </xdr:from>
    <xdr:to>
      <xdr:col>4</xdr:col>
      <xdr:colOff>1340180</xdr:colOff>
      <xdr:row>68</xdr:row>
      <xdr:rowOff>184921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7959" y="10787743"/>
          <a:ext cx="8041696" cy="2827428"/>
        </a:xfrm>
        <a:prstGeom prst="rect">
          <a:avLst/>
        </a:prstGeom>
      </xdr:spPr>
    </xdr:pic>
    <xdr:clientData/>
  </xdr:twoCellAnchor>
  <xdr:twoCellAnchor editAs="oneCell">
    <xdr:from>
      <xdr:col>0</xdr:col>
      <xdr:colOff>435430</xdr:colOff>
      <xdr:row>53</xdr:row>
      <xdr:rowOff>13607</xdr:rowOff>
    </xdr:from>
    <xdr:to>
      <xdr:col>5</xdr:col>
      <xdr:colOff>529320</xdr:colOff>
      <xdr:row>68</xdr:row>
      <xdr:rowOff>798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5430" y="10529207"/>
          <a:ext cx="9104540" cy="29018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%20FINANCIERO%20DICIEMBRE%202023%20YUNETVEL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2.Est. de Rendimiento Comparat"/>
      <sheetName val="Hoja24"/>
      <sheetName val="TABLAACUMU"/>
      <sheetName val="DIARIO ACUMULADO"/>
      <sheetName val="3.Cambio del Patrimonio f."/>
      <sheetName val="6.NOTA ACUMULADA"/>
      <sheetName val="4.Flujo de Efectivo Anual"/>
      <sheetName val="5.Estado Comp. importes pr."/>
      <sheetName val="EST.RENDIM.ACUMULADO"/>
      <sheetName val="COMISION"/>
      <sheetName val="1.Estado de Situación Comparat"/>
      <sheetName val="nota de Activo fijo"/>
      <sheetName val="Est. de Rendimiento MES"/>
      <sheetName val="Estado de Situación MES .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DIARIO GENERAL nov  2023"/>
      <sheetName val="NOTAS DEL MES"/>
      <sheetName val="Hoja1"/>
      <sheetName val="Tabla DIC  2023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1">
          <cell r="C41">
            <v>-32620056.91208367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03">
          <cell r="C103">
            <v>803211.15310023376</v>
          </cell>
        </row>
        <row r="146">
          <cell r="C146">
            <v>307536224.24215627</v>
          </cell>
        </row>
        <row r="241">
          <cell r="C241">
            <v>224819814.04518172</v>
          </cell>
        </row>
        <row r="265">
          <cell r="E265">
            <v>3829474.608</v>
          </cell>
        </row>
        <row r="290">
          <cell r="E290">
            <v>76842565.707087219</v>
          </cell>
        </row>
        <row r="353">
          <cell r="C353">
            <v>300521862.21000004</v>
          </cell>
        </row>
        <row r="567">
          <cell r="C567">
            <v>3930636.64021027</v>
          </cell>
        </row>
        <row r="584">
          <cell r="C584">
            <v>25636619.444600102</v>
          </cell>
        </row>
        <row r="598">
          <cell r="C598">
            <v>11282355.698203411</v>
          </cell>
        </row>
      </sheetData>
      <sheetData sheetId="28"/>
      <sheetData sheetId="29">
        <row r="354">
          <cell r="C354">
            <v>1505389.41</v>
          </cell>
        </row>
      </sheetData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V81"/>
  <sheetViews>
    <sheetView showGridLines="0" tabSelected="1" view="pageBreakPreview" topLeftCell="A28" zoomScale="70" zoomScaleNormal="70" zoomScaleSheetLayoutView="70" zoomScalePageLayoutView="25" workbookViewId="0">
      <selection activeCell="G1" sqref="G1:L1048576"/>
    </sheetView>
  </sheetViews>
  <sheetFormatPr baseColWidth="10" defaultColWidth="11.42578125" defaultRowHeight="15.75" x14ac:dyDescent="0.25"/>
  <cols>
    <col min="1" max="1" width="7.7109375" style="4" customWidth="1"/>
    <col min="2" max="2" width="64.42578125" style="73" customWidth="1"/>
    <col min="3" max="3" width="31" style="75" customWidth="1"/>
    <col min="4" max="4" width="5.28515625" style="76" customWidth="1"/>
    <col min="5" max="5" width="26.7109375" style="75" customWidth="1"/>
    <col min="6" max="6" width="14.85546875" style="2" customWidth="1"/>
    <col min="7" max="7" width="23.85546875" style="2" customWidth="1"/>
    <col min="8" max="8" width="25.7109375" style="3" customWidth="1"/>
    <col min="9" max="9" width="28.140625" style="3" customWidth="1"/>
    <col min="10" max="10" width="26.140625" style="3" customWidth="1"/>
    <col min="11" max="11" width="25.85546875" style="3" customWidth="1"/>
    <col min="12" max="12" width="11.7109375" style="3" customWidth="1"/>
    <col min="13" max="13" width="29.85546875" style="3" customWidth="1"/>
    <col min="14" max="14" width="19.7109375" style="3" customWidth="1"/>
    <col min="15" max="15" width="21.85546875" style="3" customWidth="1"/>
    <col min="16" max="16" width="23.42578125" style="3" customWidth="1"/>
    <col min="17" max="17" width="22.5703125" style="3" customWidth="1"/>
    <col min="18" max="18" width="26.28515625" style="3" customWidth="1"/>
    <col min="19" max="19" width="19.28515625" style="3" customWidth="1"/>
    <col min="20" max="20" width="31.28515625" style="3" customWidth="1"/>
    <col min="21" max="21" width="22.28515625" style="4" customWidth="1"/>
    <col min="22" max="22" width="18.7109375" style="4" bestFit="1" customWidth="1"/>
    <col min="23" max="16384" width="11.42578125" style="4"/>
  </cols>
  <sheetData>
    <row r="5" spans="2:20" x14ac:dyDescent="0.25">
      <c r="B5" s="1" t="s">
        <v>0</v>
      </c>
      <c r="C5" s="1"/>
      <c r="D5" s="1"/>
      <c r="E5" s="1"/>
    </row>
    <row r="6" spans="2:20" x14ac:dyDescent="0.25">
      <c r="B6" s="1" t="s">
        <v>1</v>
      </c>
      <c r="C6" s="1"/>
      <c r="D6" s="1"/>
      <c r="E6" s="1"/>
    </row>
    <row r="7" spans="2:20" x14ac:dyDescent="0.25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x14ac:dyDescent="0.25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x14ac:dyDescent="0.25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5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5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25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x14ac:dyDescent="0.25">
      <c r="B13" s="10"/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25">
      <c r="B14" s="13"/>
      <c r="C14" s="14" t="s">
        <v>6</v>
      </c>
      <c r="D14" s="15"/>
      <c r="E14" s="14" t="s">
        <v>7</v>
      </c>
      <c r="F14" s="5"/>
      <c r="G14" s="1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x14ac:dyDescent="0.25">
      <c r="B15" s="13"/>
      <c r="C15" s="17"/>
      <c r="D15" s="15"/>
      <c r="E15" s="18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x14ac:dyDescent="0.25">
      <c r="B16" s="19" t="s">
        <v>8</v>
      </c>
      <c r="C16" s="20"/>
      <c r="D16" s="21"/>
      <c r="E16" s="20"/>
      <c r="F16" s="22"/>
      <c r="G16" s="2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s="24" customFormat="1" ht="15" x14ac:dyDescent="0.2">
      <c r="B17" s="19" t="s">
        <v>9</v>
      </c>
      <c r="C17" s="20"/>
      <c r="D17" s="21"/>
      <c r="E17" s="20"/>
      <c r="F17" s="22"/>
      <c r="G17" s="2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2:22" s="24" customFormat="1" ht="15" x14ac:dyDescent="0.2">
      <c r="B18" s="25" t="s">
        <v>10</v>
      </c>
      <c r="C18" s="26">
        <f>+'[1]NOTAS DEL MES'!C103</f>
        <v>803211.15310023376</v>
      </c>
      <c r="D18" s="27"/>
      <c r="E18" s="26">
        <v>5123035.2525001261</v>
      </c>
      <c r="F18" s="28"/>
      <c r="G18" s="29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30"/>
      <c r="T18" s="23"/>
      <c r="U18" s="31"/>
      <c r="V18" s="31"/>
    </row>
    <row r="19" spans="2:22" s="24" customFormat="1" ht="15" x14ac:dyDescent="0.2">
      <c r="B19" s="25" t="s">
        <v>11</v>
      </c>
      <c r="C19" s="26">
        <f>+'[1]NOTAS DEL MES'!C146</f>
        <v>307536224.24215627</v>
      </c>
      <c r="D19" s="27"/>
      <c r="E19" s="26">
        <v>322251180.57373285</v>
      </c>
      <c r="F19" s="28"/>
      <c r="G19" s="29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31"/>
      <c r="V19" s="31"/>
    </row>
    <row r="20" spans="2:22" s="24" customFormat="1" ht="15" x14ac:dyDescent="0.2">
      <c r="B20" s="25" t="s">
        <v>12</v>
      </c>
      <c r="C20" s="32">
        <f>+'[1]NOTAS DEL MES'!C241</f>
        <v>224819814.04518172</v>
      </c>
      <c r="D20" s="33"/>
      <c r="E20" s="32">
        <v>247776681.57331148</v>
      </c>
      <c r="F20" s="28"/>
      <c r="G20" s="34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31"/>
      <c r="V20" s="31"/>
    </row>
    <row r="21" spans="2:22" s="24" customFormat="1" ht="15" x14ac:dyDescent="0.2">
      <c r="B21" s="25" t="s">
        <v>13</v>
      </c>
      <c r="C21" s="35">
        <f>+'[1]NOTAS DEL MES'!E265</f>
        <v>3829474.608</v>
      </c>
      <c r="D21" s="33"/>
      <c r="E21" s="32">
        <v>3972474.608</v>
      </c>
      <c r="F21" s="28"/>
      <c r="G21" s="29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31"/>
      <c r="V21" s="31"/>
    </row>
    <row r="22" spans="2:22" s="24" customFormat="1" thickBot="1" x14ac:dyDescent="0.25">
      <c r="B22" s="19" t="s">
        <v>14</v>
      </c>
      <c r="C22" s="36">
        <f>SUM(C18:C21)</f>
        <v>536988724.04843831</v>
      </c>
      <c r="D22" s="37"/>
      <c r="E22" s="36">
        <f>SUM(E18:E21)</f>
        <v>579123372.00754452</v>
      </c>
      <c r="F22" s="28"/>
      <c r="G22" s="29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31"/>
    </row>
    <row r="23" spans="2:22" s="24" customFormat="1" ht="15" x14ac:dyDescent="0.2">
      <c r="B23" s="19"/>
      <c r="C23" s="38"/>
      <c r="D23" s="39"/>
      <c r="E23" s="38"/>
      <c r="F23" s="28"/>
      <c r="G23" s="2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31"/>
    </row>
    <row r="24" spans="2:22" s="24" customFormat="1" ht="15" x14ac:dyDescent="0.2">
      <c r="B24" s="19" t="s">
        <v>15</v>
      </c>
      <c r="C24" s="38"/>
      <c r="D24" s="39"/>
      <c r="E24" s="38"/>
      <c r="F24" s="28"/>
      <c r="G24" s="29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1"/>
    </row>
    <row r="25" spans="2:22" s="24" customFormat="1" ht="15" x14ac:dyDescent="0.2">
      <c r="B25" s="25" t="s">
        <v>16</v>
      </c>
      <c r="C25" s="40">
        <f>+'[1]NOTAS DEL MES'!E290</f>
        <v>76842565.707087219</v>
      </c>
      <c r="D25" s="27"/>
      <c r="E25" s="40">
        <v>77692351.067715004</v>
      </c>
      <c r="F25" s="28"/>
      <c r="G25" s="29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31"/>
      <c r="V25" s="31"/>
    </row>
    <row r="26" spans="2:22" s="24" customFormat="1" ht="15" x14ac:dyDescent="0.2">
      <c r="B26" s="25" t="s">
        <v>17</v>
      </c>
      <c r="C26" s="41">
        <f>+'[1]Tabla DIC  2023'!C354</f>
        <v>1505389.41</v>
      </c>
      <c r="D26" s="27"/>
      <c r="E26" s="41">
        <v>1505389.41</v>
      </c>
      <c r="F26" s="28"/>
      <c r="G26" s="29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31"/>
    </row>
    <row r="27" spans="2:22" s="24" customFormat="1" ht="15" x14ac:dyDescent="0.2">
      <c r="B27" s="19" t="s">
        <v>18</v>
      </c>
      <c r="C27" s="38">
        <f>SUM(C25:C26)</f>
        <v>78347955.117087215</v>
      </c>
      <c r="D27" s="39"/>
      <c r="E27" s="38">
        <f>SUM(E25:E26)</f>
        <v>79197740.477715001</v>
      </c>
      <c r="F27" s="28"/>
      <c r="G27" s="29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31"/>
    </row>
    <row r="28" spans="2:22" s="24" customFormat="1" ht="15" x14ac:dyDescent="0.2">
      <c r="B28" s="19"/>
      <c r="C28" s="42"/>
      <c r="D28" s="39"/>
      <c r="E28" s="42"/>
      <c r="F28" s="28"/>
      <c r="G28" s="29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1"/>
    </row>
    <row r="29" spans="2:22" s="24" customFormat="1" thickBot="1" x14ac:dyDescent="0.25">
      <c r="B29" s="19" t="s">
        <v>19</v>
      </c>
      <c r="C29" s="36">
        <f>+C27+C22</f>
        <v>615336679.16552556</v>
      </c>
      <c r="D29" s="37"/>
      <c r="E29" s="36">
        <f>+E22+E27</f>
        <v>658321112.48525953</v>
      </c>
      <c r="F29" s="28"/>
      <c r="G29" s="43"/>
      <c r="H29" s="44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1"/>
      <c r="V29" s="31"/>
    </row>
    <row r="30" spans="2:22" s="24" customFormat="1" ht="15" x14ac:dyDescent="0.2">
      <c r="B30" s="45" t="s">
        <v>20</v>
      </c>
      <c r="C30" s="20"/>
      <c r="D30" s="21"/>
      <c r="E30" s="20"/>
      <c r="F30" s="28"/>
      <c r="G30" s="29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31"/>
    </row>
    <row r="31" spans="2:22" s="24" customFormat="1" ht="15" x14ac:dyDescent="0.2">
      <c r="B31" s="45"/>
      <c r="C31" s="26"/>
      <c r="D31" s="27"/>
      <c r="E31" s="26"/>
      <c r="F31" s="28"/>
      <c r="G31" s="29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31"/>
    </row>
    <row r="32" spans="2:22" s="24" customFormat="1" ht="15" x14ac:dyDescent="0.2">
      <c r="B32" s="25" t="s">
        <v>21</v>
      </c>
      <c r="C32" s="46">
        <f>+'[1]NOTAS DEL MES'!C353</f>
        <v>300521862.21000004</v>
      </c>
      <c r="D32" s="47"/>
      <c r="E32" s="46">
        <v>316362870.09000003</v>
      </c>
      <c r="F32" s="28"/>
      <c r="G32" s="29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31"/>
      <c r="V32" s="31"/>
    </row>
    <row r="33" spans="2:22" s="24" customFormat="1" ht="16.899999999999999" customHeight="1" x14ac:dyDescent="0.2">
      <c r="B33" s="25" t="s">
        <v>22</v>
      </c>
      <c r="C33" s="48">
        <f>+'[1]NOTAS DEL MES'!C567</f>
        <v>3930636.64021027</v>
      </c>
      <c r="D33" s="49"/>
      <c r="E33" s="48">
        <v>3304531.9142102702</v>
      </c>
      <c r="F33" s="28"/>
      <c r="G33" s="29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1"/>
      <c r="V33" s="31"/>
    </row>
    <row r="34" spans="2:22" s="24" customFormat="1" ht="15" x14ac:dyDescent="0.2">
      <c r="B34" s="25" t="s">
        <v>23</v>
      </c>
      <c r="C34" s="50">
        <f>+'[1]NOTAS DEL MES'!C584+'[1]NOTAS DEL MES'!C334</f>
        <v>25636619.444600102</v>
      </c>
      <c r="D34" s="47"/>
      <c r="E34" s="50">
        <v>20812221.974600099</v>
      </c>
      <c r="F34" s="28"/>
      <c r="G34" s="29"/>
      <c r="H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31"/>
    </row>
    <row r="35" spans="2:22" s="24" customFormat="1" ht="15" x14ac:dyDescent="0.2">
      <c r="B35" s="19" t="s">
        <v>24</v>
      </c>
      <c r="C35" s="51">
        <f>SUM(C32:C34)</f>
        <v>330089118.29481041</v>
      </c>
      <c r="D35" s="52"/>
      <c r="E35" s="51">
        <f>SUM(E32:E34)</f>
        <v>340479623.97881037</v>
      </c>
      <c r="F35" s="28"/>
      <c r="G35" s="5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31"/>
    </row>
    <row r="36" spans="2:22" s="24" customFormat="1" ht="15" x14ac:dyDescent="0.2">
      <c r="B36" s="19"/>
      <c r="C36" s="51"/>
      <c r="D36" s="52"/>
      <c r="E36" s="51"/>
      <c r="F36" s="28"/>
      <c r="G36" s="29"/>
      <c r="H36" s="23"/>
      <c r="I36" s="23"/>
      <c r="J36" s="23"/>
      <c r="L36" s="23"/>
      <c r="M36" s="23"/>
      <c r="N36" s="23"/>
      <c r="O36" s="23"/>
      <c r="P36" s="23"/>
      <c r="Q36" s="23"/>
      <c r="R36" s="23"/>
      <c r="S36" s="23"/>
      <c r="T36" s="23"/>
      <c r="U36" s="31"/>
    </row>
    <row r="37" spans="2:22" s="24" customFormat="1" ht="16.149999999999999" customHeight="1" x14ac:dyDescent="0.2">
      <c r="B37" s="19" t="s">
        <v>25</v>
      </c>
      <c r="C37" s="46"/>
      <c r="D37" s="47"/>
      <c r="E37" s="46"/>
      <c r="F37" s="28"/>
      <c r="G37" s="29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31"/>
    </row>
    <row r="38" spans="2:22" s="24" customFormat="1" ht="16.149999999999999" customHeight="1" x14ac:dyDescent="0.2">
      <c r="B38" s="25" t="s">
        <v>26</v>
      </c>
      <c r="C38" s="46">
        <f>+'[1]NOTAS DEL MES'!C598</f>
        <v>11282355.698203411</v>
      </c>
      <c r="D38" s="47"/>
      <c r="E38" s="46">
        <v>11256226.438203411</v>
      </c>
      <c r="F38" s="28"/>
      <c r="G38" s="29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31"/>
      <c r="V38" s="31"/>
    </row>
    <row r="39" spans="2:22" s="24" customFormat="1" ht="16.149999999999999" customHeight="1" x14ac:dyDescent="0.2">
      <c r="B39" s="19" t="s">
        <v>27</v>
      </c>
      <c r="C39" s="54">
        <f>SUM(C38)</f>
        <v>11282355.698203411</v>
      </c>
      <c r="D39" s="52"/>
      <c r="E39" s="51">
        <f>SUM(E38)</f>
        <v>11256226.438203411</v>
      </c>
      <c r="F39" s="28"/>
      <c r="G39" s="29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31"/>
    </row>
    <row r="40" spans="2:22" s="24" customFormat="1" ht="15" x14ac:dyDescent="0.2">
      <c r="B40" s="19"/>
      <c r="C40" s="51"/>
      <c r="D40" s="52"/>
      <c r="E40" s="51"/>
      <c r="F40" s="28"/>
      <c r="G40" s="29"/>
      <c r="H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31"/>
    </row>
    <row r="41" spans="2:22" s="24" customFormat="1" ht="15" x14ac:dyDescent="0.2">
      <c r="B41" s="19" t="s">
        <v>28</v>
      </c>
      <c r="C41" s="51">
        <f>+C35+C39</f>
        <v>341371473.9930138</v>
      </c>
      <c r="D41" s="52"/>
      <c r="E41" s="51">
        <f>+E35+E39</f>
        <v>351735850.41701376</v>
      </c>
      <c r="F41" s="28"/>
      <c r="G41" s="29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31"/>
      <c r="V41" s="31"/>
    </row>
    <row r="42" spans="2:22" s="24" customFormat="1" ht="15" x14ac:dyDescent="0.2">
      <c r="B42" s="19"/>
      <c r="C42" s="51"/>
      <c r="D42" s="52"/>
      <c r="E42" s="51"/>
      <c r="F42" s="28"/>
      <c r="G42" s="29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31"/>
    </row>
    <row r="43" spans="2:22" s="24" customFormat="1" ht="15" x14ac:dyDescent="0.2">
      <c r="B43" s="19" t="s">
        <v>29</v>
      </c>
      <c r="C43" s="46"/>
      <c r="D43" s="47"/>
      <c r="E43" s="46"/>
      <c r="F43" s="28"/>
      <c r="G43" s="29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31"/>
    </row>
    <row r="44" spans="2:22" s="24" customFormat="1" ht="30" x14ac:dyDescent="0.2">
      <c r="B44" s="55" t="s">
        <v>30</v>
      </c>
      <c r="C44" s="56">
        <f>+E46</f>
        <v>306585261.83218676</v>
      </c>
      <c r="D44" s="56"/>
      <c r="E44" s="56">
        <v>346968216.28214973</v>
      </c>
      <c r="F44" s="57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31"/>
    </row>
    <row r="45" spans="2:22" s="24" customFormat="1" ht="15" x14ac:dyDescent="0.2">
      <c r="B45" s="55" t="s">
        <v>31</v>
      </c>
      <c r="C45" s="48">
        <f>+'[1]Est. de Rendimiento MES'!C41</f>
        <v>-32620056.91208367</v>
      </c>
      <c r="D45" s="49"/>
      <c r="E45" s="48">
        <v>-40382954.449962981</v>
      </c>
      <c r="F45" s="57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31"/>
    </row>
    <row r="46" spans="2:22" s="24" customFormat="1" ht="15" x14ac:dyDescent="0.2">
      <c r="B46" s="19" t="s">
        <v>32</v>
      </c>
      <c r="C46" s="58">
        <f>SUM(C44:C45)</f>
        <v>273965204.92010307</v>
      </c>
      <c r="D46" s="56"/>
      <c r="E46" s="58">
        <f>+E44+E45</f>
        <v>306585261.83218676</v>
      </c>
      <c r="F46" s="57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31"/>
    </row>
    <row r="47" spans="2:22" s="24" customFormat="1" thickBot="1" x14ac:dyDescent="0.25">
      <c r="B47" s="59" t="s">
        <v>33</v>
      </c>
      <c r="C47" s="60">
        <f>+C46+C41</f>
        <v>615336678.91311693</v>
      </c>
      <c r="D47" s="61"/>
      <c r="E47" s="60">
        <f>+E46+E41</f>
        <v>658321112.24920058</v>
      </c>
      <c r="F47" s="57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1"/>
    </row>
    <row r="48" spans="2:22" s="24" customFormat="1" thickTop="1" x14ac:dyDescent="0.2">
      <c r="B48" s="59"/>
      <c r="C48" s="61"/>
      <c r="D48" s="61"/>
      <c r="E48" s="61"/>
      <c r="F48" s="57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31"/>
    </row>
    <row r="49" spans="2:21" s="24" customFormat="1" ht="15" x14ac:dyDescent="0.2">
      <c r="B49" s="59"/>
      <c r="C49" s="61"/>
      <c r="D49" s="61"/>
      <c r="E49" s="61"/>
      <c r="F49" s="57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31"/>
    </row>
    <row r="50" spans="2:21" s="24" customFormat="1" ht="15" x14ac:dyDescent="0.2">
      <c r="B50" s="59"/>
      <c r="C50" s="61"/>
      <c r="D50" s="61"/>
      <c r="E50" s="61"/>
      <c r="F50" s="57"/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31"/>
    </row>
    <row r="51" spans="2:21" s="24" customFormat="1" ht="15" x14ac:dyDescent="0.2">
      <c r="B51" s="59"/>
      <c r="C51" s="61"/>
      <c r="D51" s="61"/>
      <c r="E51" s="61"/>
      <c r="F51" s="57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31"/>
    </row>
    <row r="52" spans="2:21" s="24" customFormat="1" ht="15" x14ac:dyDescent="0.2">
      <c r="B52" s="59"/>
      <c r="C52" s="61"/>
      <c r="D52" s="61"/>
      <c r="E52" s="61"/>
      <c r="F52" s="57"/>
      <c r="G52" s="62"/>
      <c r="H52" s="23"/>
      <c r="I52" s="6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31"/>
    </row>
    <row r="53" spans="2:21" s="24" customFormat="1" ht="15" x14ac:dyDescent="0.2">
      <c r="B53" s="10"/>
      <c r="C53" s="64"/>
      <c r="D53" s="65"/>
      <c r="E53" s="64"/>
      <c r="F53" s="57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31"/>
    </row>
    <row r="54" spans="2:21" s="24" customFormat="1" ht="15" x14ac:dyDescent="0.2">
      <c r="B54" s="10"/>
      <c r="C54" s="64"/>
      <c r="D54" s="65"/>
      <c r="E54" s="66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31"/>
    </row>
    <row r="55" spans="2:21" s="24" customFormat="1" ht="15" x14ac:dyDescent="0.2">
      <c r="B55" s="10"/>
      <c r="C55" s="67"/>
      <c r="D55" s="65"/>
      <c r="E55" s="64"/>
      <c r="F55" s="22"/>
      <c r="G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1" s="24" customFormat="1" ht="15" x14ac:dyDescent="0.2">
      <c r="B56" s="10"/>
      <c r="C56" s="67"/>
      <c r="D56" s="68"/>
      <c r="E56" s="69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2:21" s="24" customFormat="1" ht="15" x14ac:dyDescent="0.2">
      <c r="B57" s="10"/>
      <c r="C57" s="67"/>
      <c r="D57" s="68"/>
      <c r="E57" s="70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1" s="24" customFormat="1" ht="15" x14ac:dyDescent="0.2">
      <c r="B58" s="10"/>
      <c r="C58" s="67"/>
      <c r="D58" s="68"/>
      <c r="E58" s="71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2:21" s="24" customFormat="1" ht="15" x14ac:dyDescent="0.2">
      <c r="B59" s="10"/>
      <c r="C59" s="67"/>
      <c r="D59" s="68"/>
      <c r="E59" s="71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2:21" s="24" customFormat="1" ht="15" x14ac:dyDescent="0.2">
      <c r="B60" s="10"/>
      <c r="C60" s="67"/>
      <c r="D60" s="68"/>
      <c r="E60" s="71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2:21" s="24" customFormat="1" ht="15" x14ac:dyDescent="0.2">
      <c r="B61" s="10"/>
      <c r="C61" s="67"/>
      <c r="D61" s="68"/>
      <c r="E61" s="71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2:21" s="24" customFormat="1" ht="15" x14ac:dyDescent="0.2">
      <c r="B62" s="10"/>
      <c r="C62" s="72"/>
      <c r="D62" s="68"/>
      <c r="E62" s="71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2:21" s="24" customFormat="1" x14ac:dyDescent="0.25">
      <c r="B63" s="73"/>
      <c r="C63" s="67"/>
      <c r="D63" s="74"/>
      <c r="E63" s="75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2:21" s="24" customFormat="1" x14ac:dyDescent="0.25">
      <c r="B64" s="73"/>
      <c r="C64" s="67"/>
      <c r="D64" s="76"/>
      <c r="E64" s="75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3:3" x14ac:dyDescent="0.25">
      <c r="C65" s="67"/>
    </row>
    <row r="66" spans="3:3" x14ac:dyDescent="0.25">
      <c r="C66" s="67"/>
    </row>
    <row r="67" spans="3:3" x14ac:dyDescent="0.25">
      <c r="C67" s="67"/>
    </row>
    <row r="68" spans="3:3" x14ac:dyDescent="0.25">
      <c r="C68" s="67"/>
    </row>
    <row r="69" spans="3:3" x14ac:dyDescent="0.25">
      <c r="C69" s="72"/>
    </row>
    <row r="70" spans="3:3" x14ac:dyDescent="0.25">
      <c r="C70" s="72"/>
    </row>
    <row r="81" spans="2:2" x14ac:dyDescent="0.25">
      <c r="B81" s="4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Yunetvelin Hernandez Romero</dc:creator>
  <cp:lastModifiedBy>Yunetvelin Hernandez Romero</cp:lastModifiedBy>
  <dcterms:created xsi:type="dcterms:W3CDTF">2024-01-11T18:58:40Z</dcterms:created>
  <dcterms:modified xsi:type="dcterms:W3CDTF">2024-01-11T18:59:08Z</dcterms:modified>
</cp:coreProperties>
</file>