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julia.villar\Desktop\DOCUMENTOS PARA DISPONIBLIDAD\DOCUMENTOS PARA EL PORTAL DE TRANSPARENCIA\AÑO 2023\FEBRERO\"/>
    </mc:Choice>
  </mc:AlternateContent>
  <bookViews>
    <workbookView xWindow="0" yWindow="0" windowWidth="20490" windowHeight="7155" tabRatio="601"/>
  </bookViews>
  <sheets>
    <sheet name="INGRESOS CUENTA COLECT" sheetId="1" r:id="rId1"/>
    <sheet name="EGRESOS CTA. AUXILIAR 33001" sheetId="4" r:id="rId2"/>
    <sheet name="EGRESOS CTA.  OPERT. 160" sheetId="5" r:id="rId3"/>
    <sheet name="EGRESOS CTA. NOMINA" sheetId="6" r:id="rId4"/>
    <sheet name="EGRESOS CTA. FONDOCYT" sheetId="7" r:id="rId5"/>
  </sheets>
  <externalReferences>
    <externalReference r:id="rId6"/>
    <externalReference r:id="rId7"/>
  </externalReferences>
  <definedNames>
    <definedName name="_xlnm._FilterDatabase" localSheetId="0" hidden="1">'INGRESOS CUENTA COLECT'!$B$1:$H$239</definedName>
    <definedName name="_xlnm.Print_Area" localSheetId="2">'EGRESOS CTA.  OPERT. 160'!$A$1:$I$79</definedName>
    <definedName name="_xlnm.Print_Area" localSheetId="1">'EGRESOS CTA. AUXILIAR 33001'!$B$1:$I$107</definedName>
    <definedName name="_xlnm.Print_Area" localSheetId="4">'EGRESOS CTA. FONDOCYT'!$A$1:$J$36</definedName>
    <definedName name="_xlnm.Print_Area" localSheetId="3">'EGRESOS CTA. NOMINA'!$A$1:$J$67</definedName>
    <definedName name="_xlnm.Print_Area" localSheetId="0">'INGRESOS CUENTA COLECT'!$A$1:$G$213</definedName>
    <definedName name="_xlnm.Print_Titles" localSheetId="2">'EGRESOS CTA.  OPERT. 160'!$1:$12</definedName>
    <definedName name="_xlnm.Print_Titles" localSheetId="1">'EGRESOS CTA. AUXILIAR 33001'!$1:$13</definedName>
    <definedName name="_xlnm.Print_Titles" localSheetId="4">'EGRESOS CTA. FONDOCYT'!$1:$12</definedName>
    <definedName name="_xlnm.Print_Titles" localSheetId="3">'EGRESOS CTA. NOMINA'!$1:$11</definedName>
    <definedName name="_xlnm.Print_Titles" localSheetId="0">'INGRESOS CUENTA COLECT'!$1:$12</definedName>
  </definedNames>
  <calcPr calcId="152511"/>
</workbook>
</file>

<file path=xl/calcChain.xml><?xml version="1.0" encoding="utf-8"?>
<calcChain xmlns="http://schemas.openxmlformats.org/spreadsheetml/2006/main">
  <c r="K20" i="7" l="1"/>
  <c r="J18" i="7"/>
  <c r="J15" i="7"/>
  <c r="J59" i="6"/>
  <c r="K59" i="6" s="1"/>
  <c r="J58" i="6"/>
  <c r="J14" i="6"/>
  <c r="I11" i="5"/>
  <c r="I13" i="5" s="1"/>
  <c r="J97" i="4"/>
  <c r="I12" i="4"/>
  <c r="G200" i="1"/>
  <c r="H200" i="1"/>
  <c r="G199" i="1"/>
  <c r="E200" i="1"/>
  <c r="F200" i="1"/>
  <c r="H97" i="4" l="1"/>
  <c r="I20" i="7" l="1"/>
  <c r="J20" i="7" s="1"/>
  <c r="H69" i="5" l="1"/>
  <c r="G69" i="5"/>
  <c r="I69" i="5" s="1"/>
  <c r="H59" i="6" l="1"/>
  <c r="G97" i="4" l="1"/>
  <c r="I59" i="6" l="1"/>
  <c r="J17" i="7" l="1"/>
  <c r="J16" i="6"/>
  <c r="E17" i="1"/>
  <c r="J19" i="7" l="1"/>
  <c r="J17" i="6"/>
  <c r="J18" i="6" s="1"/>
  <c r="J19" i="6" s="1"/>
  <c r="J20" i="6" s="1"/>
  <c r="J21" i="6" s="1"/>
  <c r="J22" i="6" s="1"/>
  <c r="J23" i="6" s="1"/>
  <c r="J24" i="6" s="1"/>
  <c r="J25" i="6" s="1"/>
  <c r="J26" i="6" s="1"/>
  <c r="J27" i="6" s="1"/>
  <c r="J28" i="6" s="1"/>
  <c r="J29" i="6" s="1"/>
  <c r="J30" i="6" s="1"/>
  <c r="J31" i="6" s="1"/>
  <c r="J32" i="6" s="1"/>
  <c r="J33" i="6" s="1"/>
  <c r="J34" i="6" s="1"/>
  <c r="J35" i="6" s="1"/>
  <c r="J36" i="6" s="1"/>
  <c r="J37" i="6" s="1"/>
  <c r="J38" i="6" s="1"/>
  <c r="J39" i="6" s="1"/>
  <c r="J40" i="6" s="1"/>
  <c r="J41" i="6" s="1"/>
  <c r="J42" i="6" s="1"/>
  <c r="J43" i="6" s="1"/>
  <c r="J44" i="6" s="1"/>
  <c r="J45" i="6" s="1"/>
  <c r="J46" i="6" s="1"/>
  <c r="J47" i="6" s="1"/>
  <c r="J48" i="6" s="1"/>
  <c r="J49" i="6" s="1"/>
  <c r="J50" i="6" s="1"/>
  <c r="J51" i="6" s="1"/>
  <c r="J52" i="6" s="1"/>
  <c r="J53" i="6" s="1"/>
  <c r="J54" i="6" s="1"/>
  <c r="J55" i="6" s="1"/>
  <c r="J56" i="6" s="1"/>
  <c r="J57" i="6" s="1"/>
  <c r="I14" i="4" l="1"/>
  <c r="I97" i="4" l="1"/>
  <c r="I15" i="4"/>
  <c r="I16" i="4" s="1"/>
  <c r="I17" i="4" s="1"/>
  <c r="I18" i="4" s="1"/>
  <c r="I19" i="4" s="1"/>
  <c r="I20" i="4" s="1"/>
  <c r="I21" i="4" s="1"/>
  <c r="I22" i="4" s="1"/>
  <c r="I23" i="4" s="1"/>
  <c r="I24" i="4" s="1"/>
  <c r="I25" i="4" s="1"/>
  <c r="I26" i="4" s="1"/>
  <c r="I27" i="4" s="1"/>
  <c r="I28" i="4" s="1"/>
  <c r="I29" i="4" s="1"/>
  <c r="I30" i="4" s="1"/>
  <c r="I31" i="4" s="1"/>
  <c r="I32" i="4" s="1"/>
  <c r="I33" i="4" s="1"/>
  <c r="I34" i="4" s="1"/>
  <c r="I35" i="4" s="1"/>
  <c r="I36" i="4" s="1"/>
  <c r="I37" i="4" s="1"/>
  <c r="I38" i="4" s="1"/>
  <c r="I39" i="4" s="1"/>
  <c r="I40" i="4" s="1"/>
  <c r="I41" i="4" s="1"/>
  <c r="I42" i="4" s="1"/>
  <c r="I43" i="4" s="1"/>
  <c r="I44" i="4" s="1"/>
  <c r="I45" i="4" s="1"/>
  <c r="I46" i="4" s="1"/>
  <c r="I47" i="4" s="1"/>
  <c r="I48" i="4" s="1"/>
  <c r="I49" i="4" s="1"/>
  <c r="I50" i="4" s="1"/>
  <c r="I51" i="4" s="1"/>
  <c r="I52" i="4" s="1"/>
  <c r="I53" i="4" s="1"/>
  <c r="I54" i="4" s="1"/>
  <c r="I55" i="4" s="1"/>
  <c r="I56" i="4" s="1"/>
  <c r="I57" i="4" s="1"/>
  <c r="I58" i="4" s="1"/>
  <c r="I59" i="4" s="1"/>
  <c r="I60" i="4" s="1"/>
  <c r="I61" i="4" s="1"/>
  <c r="I62" i="4" s="1"/>
  <c r="I63" i="4" s="1"/>
  <c r="I64" i="4" s="1"/>
  <c r="I65" i="4" s="1"/>
  <c r="I66" i="4" s="1"/>
  <c r="I67" i="4" s="1"/>
  <c r="I68" i="4" s="1"/>
  <c r="I69" i="4" s="1"/>
  <c r="I70" i="4" s="1"/>
  <c r="I71" i="4" s="1"/>
  <c r="I72" i="4" s="1"/>
  <c r="I73" i="4" s="1"/>
  <c r="I74" i="4" s="1"/>
  <c r="I75" i="4" s="1"/>
  <c r="I76" i="4" s="1"/>
  <c r="I77" i="4" s="1"/>
  <c r="I78" i="4" s="1"/>
  <c r="I79" i="4" s="1"/>
  <c r="I80" i="4" s="1"/>
  <c r="I81" i="4" s="1"/>
  <c r="I82" i="4" s="1"/>
  <c r="I83" i="4" s="1"/>
  <c r="I84" i="4" s="1"/>
  <c r="I85" i="4" s="1"/>
  <c r="I86" i="4" s="1"/>
  <c r="I87" i="4" s="1"/>
  <c r="I88" i="4" s="1"/>
  <c r="I89" i="4" s="1"/>
  <c r="I90" i="4" s="1"/>
  <c r="I91" i="4" s="1"/>
  <c r="I92" i="4" s="1"/>
  <c r="I93" i="4" s="1"/>
  <c r="I94" i="4" s="1"/>
  <c r="I95" i="4" s="1"/>
  <c r="I96" i="4" s="1"/>
  <c r="J69" i="5" l="1"/>
  <c r="I14" i="5"/>
  <c r="I15" i="5" s="1"/>
  <c r="I16" i="5" s="1"/>
  <c r="I17" i="5" s="1"/>
  <c r="I18" i="5" s="1"/>
  <c r="I19" i="5" s="1"/>
  <c r="I20" i="5" s="1"/>
  <c r="I21" i="5" s="1"/>
  <c r="I22" i="5" s="1"/>
  <c r="I23" i="5" s="1"/>
  <c r="I24" i="5" s="1"/>
  <c r="I25" i="5" s="1"/>
  <c r="I26" i="5" s="1"/>
  <c r="I27" i="5" s="1"/>
  <c r="I28" i="5" s="1"/>
  <c r="I29" i="5" s="1"/>
  <c r="I30" i="5" s="1"/>
  <c r="I31" i="5" s="1"/>
  <c r="I32" i="5" s="1"/>
  <c r="I33" i="5" s="1"/>
  <c r="I34" i="5" s="1"/>
  <c r="I35" i="5" s="1"/>
  <c r="I36" i="5" s="1"/>
  <c r="I37" i="5" s="1"/>
  <c r="I38" i="5" s="1"/>
  <c r="I39" i="5" s="1"/>
  <c r="I40" i="5" s="1"/>
  <c r="I41" i="5" s="1"/>
  <c r="I42" i="5" s="1"/>
  <c r="I43" i="5" s="1"/>
  <c r="I44" i="5" s="1"/>
  <c r="I45" i="5" s="1"/>
  <c r="I46" i="5" s="1"/>
  <c r="I47" i="5" s="1"/>
  <c r="I48" i="5" s="1"/>
  <c r="I49" i="5" s="1"/>
  <c r="I50" i="5" s="1"/>
  <c r="I51" i="5" s="1"/>
  <c r="I52" i="5" s="1"/>
  <c r="I53" i="5" s="1"/>
  <c r="I54" i="5" s="1"/>
  <c r="I55" i="5" s="1"/>
  <c r="I56" i="5" s="1"/>
  <c r="I57" i="5" s="1"/>
  <c r="I58" i="5" s="1"/>
  <c r="I59" i="5" s="1"/>
  <c r="I60" i="5" s="1"/>
  <c r="I61" i="5" s="1"/>
  <c r="I62" i="5" s="1"/>
  <c r="I63" i="5" s="1"/>
  <c r="I64" i="5" s="1"/>
  <c r="I65" i="5" s="1"/>
  <c r="I66" i="5" s="1"/>
  <c r="I67" i="5" s="1"/>
  <c r="I68" i="5" s="1"/>
  <c r="G14" i="1" l="1"/>
  <c r="G17" i="1" s="1"/>
  <c r="G18" i="1" s="1"/>
  <c r="G19" i="1" s="1"/>
  <c r="G20" i="1" s="1"/>
  <c r="G21" i="1" s="1"/>
  <c r="G22" i="1" s="1"/>
  <c r="G23" i="1" s="1"/>
  <c r="G24" i="1" s="1"/>
  <c r="G25" i="1" s="1"/>
  <c r="G26" i="1" s="1"/>
  <c r="G27" i="1" s="1"/>
  <c r="G28" i="1" s="1"/>
  <c r="G29" i="1" s="1"/>
  <c r="G30" i="1" s="1"/>
  <c r="G31" i="1" s="1"/>
  <c r="G32" i="1" s="1"/>
  <c r="G33" i="1" s="1"/>
  <c r="G34" i="1" s="1"/>
  <c r="G35" i="1" s="1"/>
  <c r="G36" i="1" s="1"/>
  <c r="G37" i="1" s="1"/>
  <c r="G38" i="1" s="1"/>
  <c r="G39" i="1" s="1"/>
  <c r="G40" i="1" s="1"/>
  <c r="G41" i="1" s="1"/>
  <c r="G42" i="1" s="1"/>
  <c r="G43" i="1" s="1"/>
  <c r="G44" i="1" s="1"/>
  <c r="G45" i="1" s="1"/>
  <c r="G46" i="1" s="1"/>
  <c r="G47" i="1" s="1"/>
  <c r="G48" i="1" s="1"/>
  <c r="G49" i="1" s="1"/>
  <c r="G50" i="1" s="1"/>
  <c r="G51" i="1" s="1"/>
  <c r="G52" i="1" s="1"/>
  <c r="G53" i="1" s="1"/>
  <c r="G54" i="1" s="1"/>
  <c r="G55" i="1" s="1"/>
  <c r="G56" i="1" s="1"/>
  <c r="G57" i="1" s="1"/>
  <c r="G58" i="1" s="1"/>
  <c r="G59" i="1" s="1"/>
  <c r="G60" i="1" s="1"/>
  <c r="G61" i="1" s="1"/>
  <c r="G62" i="1" s="1"/>
  <c r="G63" i="1" s="1"/>
  <c r="G64" i="1" s="1"/>
  <c r="G65" i="1" s="1"/>
  <c r="G66" i="1" s="1"/>
  <c r="G67" i="1" s="1"/>
  <c r="G68" i="1" s="1"/>
  <c r="G69" i="1" s="1"/>
  <c r="G70" i="1" s="1"/>
  <c r="G71" i="1" s="1"/>
  <c r="G72" i="1" s="1"/>
  <c r="G73" i="1" s="1"/>
  <c r="G74" i="1" s="1"/>
  <c r="G75" i="1" s="1"/>
  <c r="G76" i="1" s="1"/>
  <c r="G77" i="1" s="1"/>
  <c r="G78" i="1" s="1"/>
  <c r="G79" i="1" s="1"/>
  <c r="G80" i="1" s="1"/>
  <c r="G81" i="1" s="1"/>
  <c r="G82" i="1" s="1"/>
  <c r="G83" i="1" s="1"/>
  <c r="G84" i="1" s="1"/>
  <c r="G85" i="1" s="1"/>
  <c r="G86" i="1" s="1"/>
  <c r="G87" i="1" s="1"/>
  <c r="G88" i="1" s="1"/>
  <c r="G89" i="1" s="1"/>
  <c r="G90" i="1" s="1"/>
  <c r="G91" i="1" s="1"/>
  <c r="G92" i="1" s="1"/>
  <c r="G93" i="1" s="1"/>
  <c r="G94" i="1" s="1"/>
  <c r="G95" i="1" s="1"/>
  <c r="G96" i="1" s="1"/>
  <c r="G97" i="1" s="1"/>
  <c r="G98" i="1" s="1"/>
  <c r="G99" i="1" s="1"/>
  <c r="G100" i="1" s="1"/>
  <c r="G101" i="1" s="1"/>
  <c r="G102" i="1" s="1"/>
  <c r="G103" i="1" s="1"/>
  <c r="G104" i="1" s="1"/>
  <c r="G105" i="1" s="1"/>
  <c r="G106" i="1" s="1"/>
  <c r="G107" i="1" s="1"/>
  <c r="G108" i="1" s="1"/>
  <c r="G109" i="1" s="1"/>
  <c r="G110" i="1" s="1"/>
  <c r="G111" i="1" s="1"/>
  <c r="G112" i="1" s="1"/>
  <c r="G113" i="1" s="1"/>
  <c r="G114" i="1" s="1"/>
  <c r="G115" i="1" s="1"/>
  <c r="G116" i="1" s="1"/>
  <c r="G117" i="1" s="1"/>
  <c r="G118" i="1" s="1"/>
  <c r="G119" i="1" s="1"/>
  <c r="G120" i="1" s="1"/>
  <c r="G121" i="1" s="1"/>
  <c r="G122" i="1" s="1"/>
  <c r="G123" i="1" s="1"/>
  <c r="G124" i="1" s="1"/>
  <c r="G125" i="1" s="1"/>
  <c r="G126" i="1" s="1"/>
  <c r="G127" i="1" s="1"/>
  <c r="G128" i="1" s="1"/>
  <c r="G129" i="1" s="1"/>
  <c r="G130" i="1" s="1"/>
  <c r="G131" i="1" s="1"/>
  <c r="G132" i="1" s="1"/>
  <c r="G133" i="1" s="1"/>
  <c r="G134" i="1" s="1"/>
  <c r="G135" i="1" s="1"/>
  <c r="G136" i="1" s="1"/>
  <c r="G137" i="1" s="1"/>
  <c r="G138" i="1" s="1"/>
  <c r="G139" i="1" s="1"/>
  <c r="G140" i="1" s="1"/>
  <c r="G141" i="1" s="1"/>
  <c r="G142" i="1" s="1"/>
  <c r="G143" i="1" s="1"/>
  <c r="G144" i="1" s="1"/>
  <c r="G145" i="1" s="1"/>
  <c r="G146" i="1" s="1"/>
  <c r="G147" i="1" s="1"/>
  <c r="G148" i="1" s="1"/>
  <c r="G149" i="1" s="1"/>
  <c r="G150" i="1" s="1"/>
  <c r="G151" i="1" s="1"/>
  <c r="G152" i="1" s="1"/>
  <c r="G153" i="1" s="1"/>
  <c r="G154" i="1" s="1"/>
  <c r="G155" i="1" s="1"/>
  <c r="G156" i="1" s="1"/>
  <c r="G157" i="1" s="1"/>
  <c r="G158" i="1" s="1"/>
  <c r="G159" i="1" s="1"/>
  <c r="G160" i="1" s="1"/>
  <c r="G161" i="1" s="1"/>
  <c r="G162" i="1" s="1"/>
  <c r="G163" i="1" s="1"/>
  <c r="G164" i="1" s="1"/>
  <c r="G165" i="1" s="1"/>
  <c r="G166" i="1" s="1"/>
  <c r="G167" i="1" s="1"/>
  <c r="G168" i="1" s="1"/>
  <c r="G169" i="1" s="1"/>
  <c r="G170" i="1" s="1"/>
  <c r="G171" i="1" s="1"/>
  <c r="G172" i="1" s="1"/>
  <c r="G173" i="1" s="1"/>
  <c r="G174" i="1" s="1"/>
  <c r="G175" i="1" s="1"/>
  <c r="G176" i="1" s="1"/>
  <c r="G177" i="1" s="1"/>
  <c r="G178" i="1" s="1"/>
  <c r="G179" i="1" s="1"/>
  <c r="G180" i="1" s="1"/>
  <c r="G181" i="1" s="1"/>
  <c r="G182" i="1" s="1"/>
  <c r="G183" i="1" s="1"/>
  <c r="G184" i="1" s="1"/>
  <c r="G185" i="1" s="1"/>
  <c r="G186" i="1" s="1"/>
  <c r="G187" i="1" s="1"/>
  <c r="G188" i="1" s="1"/>
  <c r="G189" i="1" s="1"/>
  <c r="G190" i="1" s="1"/>
  <c r="G191" i="1" s="1"/>
  <c r="G192" i="1" s="1"/>
  <c r="G193" i="1" s="1"/>
  <c r="G194" i="1" s="1"/>
  <c r="G195" i="1" s="1"/>
  <c r="G196" i="1" s="1"/>
  <c r="G197" i="1" s="1"/>
  <c r="G198" i="1" s="1"/>
</calcChain>
</file>

<file path=xl/sharedStrings.xml><?xml version="1.0" encoding="utf-8"?>
<sst xmlns="http://schemas.openxmlformats.org/spreadsheetml/2006/main" count="587" uniqueCount="226">
  <si>
    <t>Debito</t>
  </si>
  <si>
    <t>Credito</t>
  </si>
  <si>
    <t>Balance</t>
  </si>
  <si>
    <t>Libro Banco</t>
  </si>
  <si>
    <t>Fecha</t>
  </si>
  <si>
    <t>No. Ck/Transf.</t>
  </si>
  <si>
    <t>Descripcion</t>
  </si>
  <si>
    <t xml:space="preserve">Balance Inicial: </t>
  </si>
  <si>
    <t>Totales</t>
  </si>
  <si>
    <t>Servicio Nacional de Salud</t>
  </si>
  <si>
    <t xml:space="preserve">  Instituto Nacional del Cáncer Rosa Emilia Sánchez Pérez de Tavares</t>
  </si>
  <si>
    <t>Cuenta Operativa No. 160-112796-8</t>
  </si>
  <si>
    <t>PAGO IMPUESTO 0.15%</t>
  </si>
  <si>
    <t>Cuenta Bancaria No: 160-112796-8</t>
  </si>
  <si>
    <t>Cuenta Bancaria No: 010-252753-9</t>
  </si>
  <si>
    <t>Balance Inicial: Cta. 9995033000</t>
  </si>
  <si>
    <t>RETENCION 0.5% POR TRASF. VIA LIBRAMIENTOS A PROVEERDORES</t>
  </si>
  <si>
    <t>Cuenta Bancaria No: AUXILIAR NO. 9995033001</t>
  </si>
  <si>
    <t>Cuenta Bancaria No: 0100202000</t>
  </si>
  <si>
    <t>Cuenta Colectora Auxiliar no. 99995033001</t>
  </si>
  <si>
    <t xml:space="preserve">     Libro Banco</t>
  </si>
  <si>
    <t xml:space="preserve">    Libro Banco</t>
  </si>
  <si>
    <t>DEPOSITO VIA TRANSF. ARS SENASA</t>
  </si>
  <si>
    <t xml:space="preserve">TRANSF. DE CUENTA 3000 A 3001 PARA PAGOS </t>
  </si>
  <si>
    <t>ASIGANCION CUOTA DE PAGO DESDE CTA 2000 A 2001</t>
  </si>
  <si>
    <t>Cuenta Bancaria No: 9602576155</t>
  </si>
  <si>
    <t>-</t>
  </si>
  <si>
    <t xml:space="preserve"> </t>
  </si>
  <si>
    <t xml:space="preserve">ASIGNACION PRESUPUESTARIA PARA PAGO NOMINAS </t>
  </si>
  <si>
    <t>NOTA DEBITO POR COBRO TARJETA CREDITO CARDNET</t>
  </si>
  <si>
    <t>CARGOS POR SERVICIOS (RETENCION DE ESTADO)</t>
  </si>
  <si>
    <t>Preparado Por:</t>
  </si>
  <si>
    <t xml:space="preserve">Revisado Por: </t>
  </si>
  <si>
    <t xml:space="preserve">Lcda. Julia Villar Pimentel </t>
  </si>
  <si>
    <t>Analista Financiera</t>
  </si>
  <si>
    <t>Contadora Interna</t>
  </si>
  <si>
    <t>Aprobabdo Por:</t>
  </si>
  <si>
    <t>Directora Financiera</t>
  </si>
  <si>
    <t>____________________</t>
  </si>
  <si>
    <t>_________________________</t>
  </si>
  <si>
    <t xml:space="preserve">      ______________________________</t>
  </si>
  <si>
    <t>DEPOSITO</t>
  </si>
  <si>
    <t>DEPOSITO VIA TRANSF. ARS MAPFRE SALUD</t>
  </si>
  <si>
    <t xml:space="preserve">____________________________________________ </t>
  </si>
  <si>
    <t xml:space="preserve">Lcda. Sandra Ciprian </t>
  </si>
  <si>
    <t>DEPOSITO VIA TRANSF. ARS RENACER</t>
  </si>
  <si>
    <t>Lcda. Yokasta Burgos</t>
  </si>
  <si>
    <t xml:space="preserve">      Aprobabdo Por:</t>
  </si>
  <si>
    <t xml:space="preserve">     Lcda. Sandra Ciprian </t>
  </si>
  <si>
    <t xml:space="preserve">     Directora Financiera</t>
  </si>
  <si>
    <t xml:space="preserve">DEPOSITO VIA TRANSF. ARS UNIVERSAL </t>
  </si>
  <si>
    <t>RETENCION ISR SALARIAL POR TRASF. VIA LIBRAMIENTOS NOMINA</t>
  </si>
  <si>
    <t>PROPANO Y DERIVADOS, S. A.</t>
  </si>
  <si>
    <t>DEPOSITO VIA TRANSF. ARS CMD</t>
  </si>
  <si>
    <t>RETENCION 0.30% POR TRASF. VIA LIBRAMIENTOS A PROVEERDORES</t>
  </si>
  <si>
    <t>COMPAÑÍA DOMINICANA DE TELEFONOS, S. A.</t>
  </si>
  <si>
    <t>NULO</t>
  </si>
  <si>
    <t>DEPOSITO VIA TRANSF. ARS SEMMA</t>
  </si>
  <si>
    <t>DEPOSITO VIA TRANSF. ARS MONUMENTAL</t>
  </si>
  <si>
    <t>FARMACO QUIMICA NACIONAL, S.A.</t>
  </si>
  <si>
    <t>HOSPIFAR, S. R. L.</t>
  </si>
  <si>
    <t>GRUPO FARMACEUTICO CAR-M, S.R.L.</t>
  </si>
  <si>
    <t>AMIPHARMA DOMINICANA, S. R. L.</t>
  </si>
  <si>
    <t>MACROTECH FARMACEUTICA, SRL</t>
  </si>
  <si>
    <t>Lcda.Yokasta Burgos</t>
  </si>
  <si>
    <t>______________________________</t>
  </si>
  <si>
    <t xml:space="preserve"> ______________________</t>
  </si>
  <si>
    <t>QUIES COMPANY, S.R.L.</t>
  </si>
  <si>
    <t>ALTICE DOMINICANA, S.A.</t>
  </si>
  <si>
    <t>DEPOSITO VIA TRANSF. ARS SENASA ODONTOLOGIA</t>
  </si>
  <si>
    <t>DEPOSITO VIA TRANSF. ARS SIMAG</t>
  </si>
  <si>
    <t>DEPOSITO VIA TRANSF. ARS YUNEN</t>
  </si>
  <si>
    <t>DEPOSITO VIA TRANSF., RED ONCOLOGICA DOMINICANA INTEGRAL ,(RODI) CICLOTRÓN  (TIERGAU)</t>
  </si>
  <si>
    <t>DEPOSITO VIA TRANSF. ARS UNIVERSIDAD AUTONOMA DE SANTO DOMINGO</t>
  </si>
  <si>
    <t>SUED &amp; FARGESA, S. R. L.</t>
  </si>
  <si>
    <t>SERVICIOS E INSTALACIONES TECNICAS, S.R.L</t>
  </si>
  <si>
    <t>CORPORACION DEL ACUEDUCTO Y ALCANTARILLADO DE SANTO DOMINGO (CAASD)</t>
  </si>
  <si>
    <t>EPX DOMINICANA, S.R.L.</t>
  </si>
  <si>
    <t>Del 01 Al 28De Febrero 2023</t>
  </si>
  <si>
    <t>NOTA DEBITO POR COBRO TARJETA CREDITO ENERO 2023</t>
  </si>
  <si>
    <t>DEPOSITO VIA TRANSF. VS SOLUTIONS</t>
  </si>
  <si>
    <t>NOTA DEBITO POR COBRO TARJETA CREDITO AMERICAN EXPRESS</t>
  </si>
  <si>
    <t>DEPOSITO CK.  SOLEO FOOD SERVICES SRL PAGO  RENTA CAFETERIA ENERO  2023</t>
  </si>
  <si>
    <t>DEPOSITO VIA TRANSF. ARS METASALUD</t>
  </si>
  <si>
    <t xml:space="preserve"> Deposito Cheque  #001931, Asoc. Mujeres Solidarias (AMSI) Donacion a la Sra,. Brunilda Alt. Bautista,para gstos medicos por el monto de RD$3,500.00</t>
  </si>
  <si>
    <t xml:space="preserve"> Deposito Cheque  #001924, Asoc. Mujeres Solidarias (AMSI) Donacion a la Sra,. Wanda Isabel Perez Marte,para gstos medicos hospitalizacion por el monto de RD$724.50</t>
  </si>
  <si>
    <t>DEPOSITO VIA Pago reclamaciones medicas #364415  HUMANOS SEGUROS</t>
  </si>
  <si>
    <t xml:space="preserve">DEPOSITO VIA Pago reclamaciones medicas #246121  PRIMERA DE HUMANOS </t>
  </si>
  <si>
    <t>DEPOSITO VIA TRANSF. Sr. José Torres, para abono de un estudio de PET-SCAN. esta evaluado por la dirección y trabajo social, por el monto de RD$48,475.00</t>
  </si>
  <si>
    <t xml:space="preserve">DEPOSITO VIA TRANSF. DE CUENTA 2000 A 3000, TRANSLADO DE FONDOS PARA PAGOS </t>
  </si>
  <si>
    <t xml:space="preserve"> Deposito Cheque  #001930, Asoc. Mujeres Solidarias (AMSI) Donacion a la Sra,. Juana Altagracia Custodio, para estudio de biopsia. por el monto de RD$19,750.00</t>
  </si>
  <si>
    <t>DEPOSITO VIA TRANSF. ARS GMA</t>
  </si>
  <si>
    <t>DEPOSITO VIA TRANSF. ARS ASEMAP</t>
  </si>
  <si>
    <t>DEPOSITO VIA TRANSF. SRA ISMENIA SANTANA CASTILLO  SALDO FACTURA #00031850 PARA ESTUDIO DE CISTOCOPIA.</t>
  </si>
  <si>
    <t>DEPOSITO VIA TRANSF. ARS FUTURO</t>
  </si>
  <si>
    <t>Del 01 Al 28 De Febrero 2023</t>
  </si>
  <si>
    <t>NOMINA PERSONAL CARÁCTER EVENTUAL ENERO 2023 FP</t>
  </si>
  <si>
    <t>008157</t>
  </si>
  <si>
    <t>HUMANO SEGUROS, S.A.</t>
  </si>
  <si>
    <t>008158</t>
  </si>
  <si>
    <t>008159</t>
  </si>
  <si>
    <t>MEGA LABS, SRL</t>
  </si>
  <si>
    <t>008160</t>
  </si>
  <si>
    <t>008161</t>
  </si>
  <si>
    <t>008162</t>
  </si>
  <si>
    <t>008163</t>
  </si>
  <si>
    <t>CENTRO DE MEDICINA PALIATIVA DRA. GLORIA CASTILLO, E.I.R.L.</t>
  </si>
  <si>
    <t>008164</t>
  </si>
  <si>
    <t>RADIONCOL SERVICIOS MEDICOS, S.R.L.</t>
  </si>
  <si>
    <t>008165</t>
  </si>
  <si>
    <t>008174</t>
  </si>
  <si>
    <t>008175</t>
  </si>
  <si>
    <t>008176</t>
  </si>
  <si>
    <t>PHARMACEUTICAL TECHNOLOGY, S. A.</t>
  </si>
  <si>
    <t>008177</t>
  </si>
  <si>
    <t>008178</t>
  </si>
  <si>
    <t>MAPFRE SALUD ARS, S.A.</t>
  </si>
  <si>
    <t>008179</t>
  </si>
  <si>
    <t>SEGURO NACIONAL DE SALUD (SENASA)</t>
  </si>
  <si>
    <t>008180</t>
  </si>
  <si>
    <t>008181</t>
  </si>
  <si>
    <t>ALIANZA INNOVADORA DE SERVICIOS AMBIENTALES,  S. R. L.</t>
  </si>
  <si>
    <t>008182</t>
  </si>
  <si>
    <t>KYODOM DOCUMENT SOLUTIONS</t>
  </si>
  <si>
    <t>008183</t>
  </si>
  <si>
    <t>CUANTICA, S.R.L.</t>
  </si>
  <si>
    <t>008184</t>
  </si>
  <si>
    <t>IMPROFORMAS,  S. R. L.</t>
  </si>
  <si>
    <t>008185</t>
  </si>
  <si>
    <t>MACROTECH FARMACEUTICA, S. R. L.</t>
  </si>
  <si>
    <t>008186</t>
  </si>
  <si>
    <t>PROQUIMIA DOMINICANA, S.R.L.</t>
  </si>
  <si>
    <t>008187</t>
  </si>
  <si>
    <t>008188</t>
  </si>
  <si>
    <t>008189</t>
  </si>
  <si>
    <t>RENT-A-EQUIPO MUESES, S.R.L.</t>
  </si>
  <si>
    <t>008190</t>
  </si>
  <si>
    <t>IGM INVERSIONES GLOBAL MEDICA, S.R.L.</t>
  </si>
  <si>
    <t>ISLA DOMINICANA DE PETROLEO CORPORATION</t>
  </si>
  <si>
    <t>NOMINA PERSONAL CARÁCTER TEMPORAL FEBRERO  2023 FONDO PROPIO</t>
  </si>
  <si>
    <t>NOMINA PERSONAL CARÁCTER EVENTUAL FEBRERO  2023 FONDO PROPIO</t>
  </si>
  <si>
    <t>NOMINA PERSONAL SUPLENCIA FEBRERO  2023 FONDO PROPIO</t>
  </si>
  <si>
    <t>UNIQUE REPRESENTACIONES, S.R.L.</t>
  </si>
  <si>
    <t>Del 01 Al 28 De  Febrero 2023</t>
  </si>
  <si>
    <t>2020</t>
  </si>
  <si>
    <t>MILDRED VIRGINIA CASTILLO RIERA</t>
  </si>
  <si>
    <t>0033-2023</t>
  </si>
  <si>
    <t>DHL DOMINICANA</t>
  </si>
  <si>
    <t>2021</t>
  </si>
  <si>
    <t>0047-2023</t>
  </si>
  <si>
    <t>PRODUCTOS MEDICOS Y QUIRURGICOS S.A. (PROMEDICA)</t>
  </si>
  <si>
    <t>2022</t>
  </si>
  <si>
    <t>ROSA LIDE MORONTA AQUINO DE SANCHEZ</t>
  </si>
  <si>
    <t>0063-2023</t>
  </si>
  <si>
    <t>FGF MULTISERVICE, S.R.L.</t>
  </si>
  <si>
    <t>0064-2023</t>
  </si>
  <si>
    <t>GROUP Z HEALTHCARE PRODUCTS DOMINICANA, S.R.L.</t>
  </si>
  <si>
    <t>0065-2023</t>
  </si>
  <si>
    <t>0066-2023</t>
  </si>
  <si>
    <t>MORAMI, S.R.L.</t>
  </si>
  <si>
    <t>0067-2023</t>
  </si>
  <si>
    <t>0068-2023</t>
  </si>
  <si>
    <t>PEREZ BARROSO, S. R. L.</t>
  </si>
  <si>
    <t>0069-2023</t>
  </si>
  <si>
    <t>POHUT COMERCIAL, S.R.L.</t>
  </si>
  <si>
    <t>0070-2023</t>
  </si>
  <si>
    <t>PROFARES, S.R.L.</t>
  </si>
  <si>
    <t>0071-2023</t>
  </si>
  <si>
    <t>SOWEY COMERCIAL, E.I.R.L.</t>
  </si>
  <si>
    <t>0072-2023</t>
  </si>
  <si>
    <t>VANGUARDIA SALUD, S.R.L.</t>
  </si>
  <si>
    <t>0073-2023</t>
  </si>
  <si>
    <t>0074-2023</t>
  </si>
  <si>
    <t>0075-2023</t>
  </si>
  <si>
    <t>FARACH, S. A.</t>
  </si>
  <si>
    <t>0076-2023</t>
  </si>
  <si>
    <t>ISMILE SHOP MVY, E.I.R.L.</t>
  </si>
  <si>
    <t>0077-2023</t>
  </si>
  <si>
    <t>SUPLIDORES MEDICOS COMERCIALES, S.R.L (SUMEDCOR)</t>
  </si>
  <si>
    <t>0078-2023</t>
  </si>
  <si>
    <t>ROPHARMA, S.R.L.</t>
  </si>
  <si>
    <t>0079-2023</t>
  </si>
  <si>
    <t>LUYENS COMERCIAL, S.R.L.</t>
  </si>
  <si>
    <t>0080-2023</t>
  </si>
  <si>
    <t>0081-2023</t>
  </si>
  <si>
    <t>0082-2023</t>
  </si>
  <si>
    <t>0083-2023</t>
  </si>
  <si>
    <t>MAREL MEDICAL, S.R.L.</t>
  </si>
  <si>
    <t>0084-2023</t>
  </si>
  <si>
    <t>RAMIREZ &amp; MOJICA ENVOY PACK COURIER EXPRESS, S.R.L.</t>
  </si>
  <si>
    <t>2023</t>
  </si>
  <si>
    <t>2024</t>
  </si>
  <si>
    <t>INES MARIA RAMIREZ CASTILLO</t>
  </si>
  <si>
    <t>2025</t>
  </si>
  <si>
    <t>ADRIANA FELIZ</t>
  </si>
  <si>
    <t>2026</t>
  </si>
  <si>
    <t>ALTAGRACIA ROMERO ENCARNACION</t>
  </si>
  <si>
    <t>2027</t>
  </si>
  <si>
    <t>ANDREA MARGARITA VASQUEZ</t>
  </si>
  <si>
    <t>2028</t>
  </si>
  <si>
    <t>SANTIAGO RAMIREZ</t>
  </si>
  <si>
    <t>2029</t>
  </si>
  <si>
    <t>JOHANKA MAXIEL MENDEZ SOLANO</t>
  </si>
  <si>
    <t>2030</t>
  </si>
  <si>
    <t>GRUPO CAROL S.A.S.</t>
  </si>
  <si>
    <t xml:space="preserve">  COMISION POR TRANSFERENCIA SUED &amp; FARGESA, S. R. L.</t>
  </si>
  <si>
    <t>Del 01 Al 28DeFebrero 2023</t>
  </si>
  <si>
    <t>DEPOSITO VIA TRANSF. PRESIDENCIA DE LA REPUBLICA DOMINICANA</t>
  </si>
  <si>
    <t>LETERAGO, S. R. L.</t>
  </si>
  <si>
    <t>008169</t>
  </si>
  <si>
    <t>008170</t>
  </si>
  <si>
    <t>008171</t>
  </si>
  <si>
    <t>SEAN DOMINICAN, S.R.L.</t>
  </si>
  <si>
    <t>008173</t>
  </si>
  <si>
    <t>008172</t>
  </si>
  <si>
    <t>517-1</t>
  </si>
  <si>
    <t>NOMINA COMPENSACION MIILITAR FEBRERO 2023, FONDO GENERAL</t>
  </si>
  <si>
    <t>519-1</t>
  </si>
  <si>
    <t>NOMINA COMPENSACION ESPECILA FEBRERO 2023 FONDO GENERAL</t>
  </si>
  <si>
    <t>527-1</t>
  </si>
  <si>
    <t>NOMINA  PERSONAL CARÁCTER TEMPORAL FEBRERO 2023 FONDO GENERAL</t>
  </si>
  <si>
    <t>523-1</t>
  </si>
  <si>
    <t>NOMINA  PERSONAL CARÁCTER FIJO  FEBRERO 2023 FONDO GENERAL</t>
  </si>
  <si>
    <t>521-1</t>
  </si>
  <si>
    <t>NOMINA  PERSONAL CARÁCTER TEMPORAL (CICLOTRON)  FEBRERO 2023 FONDO GENERAL</t>
  </si>
  <si>
    <t>COMISION PAGO DGII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</si>
</sst>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(&quot;RD$&quot;* #,##0.00_);_(&quot;RD$&quot;* \(#,##0.00\);_(&quot;RD$&quot;* &quot;-&quot;??_);_(@_)"/>
    <numFmt numFmtId="43" formatCode="_(* #,##0.00_);_(* \(#,##0.00\);_(* &quot;-&quot;??_);_(@_)"/>
    <numFmt numFmtId="164" formatCode="_-* #,##0.00_-;\-* #,##0.00_-;_-* &quot;-&quot;??_-;_-@_-"/>
    <numFmt numFmtId="165" formatCode="dd/mm/yyyy;@"/>
  </numFmts>
  <fonts count="27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3"/>
      <name val="Arial"/>
      <family val="2"/>
    </font>
    <font>
      <sz val="13"/>
      <name val="Arial"/>
      <family val="2"/>
    </font>
    <font>
      <sz val="12"/>
      <name val="Arial"/>
      <family val="2"/>
    </font>
    <font>
      <sz val="14"/>
      <name val="Arial"/>
      <family val="2"/>
    </font>
    <font>
      <b/>
      <sz val="16"/>
      <name val="Arial"/>
      <family val="2"/>
    </font>
    <font>
      <b/>
      <sz val="14"/>
      <name val="Times New Roman"/>
      <family val="1"/>
    </font>
    <font>
      <sz val="14"/>
      <name val="Times New Roman"/>
      <family val="1"/>
    </font>
    <font>
      <sz val="11.5"/>
      <name val="Verdana"/>
      <family val="2"/>
    </font>
    <font>
      <b/>
      <sz val="11.5"/>
      <name val="Verdana"/>
      <family val="2"/>
    </font>
    <font>
      <sz val="12"/>
      <name val="Verdana"/>
      <family val="2"/>
    </font>
    <font>
      <sz val="11"/>
      <name val="Verdana"/>
      <family val="2"/>
    </font>
    <font>
      <b/>
      <sz val="14"/>
      <name val="Verdana"/>
      <family val="2"/>
    </font>
    <font>
      <sz val="14"/>
      <name val="Verdana"/>
      <family val="2"/>
    </font>
    <font>
      <sz val="11"/>
      <color theme="1"/>
      <name val="Calibri"/>
      <family val="2"/>
      <scheme val="minor"/>
    </font>
    <font>
      <sz val="11.5"/>
      <color theme="1"/>
      <name val="Verdana"/>
      <family val="2"/>
    </font>
    <font>
      <b/>
      <sz val="11.5"/>
      <color theme="1"/>
      <name val="Verdana"/>
      <family val="2"/>
    </font>
    <font>
      <b/>
      <sz val="11"/>
      <color theme="1"/>
      <name val="Verdana"/>
      <family val="2"/>
    </font>
    <font>
      <sz val="11"/>
      <color theme="1"/>
      <name val="Verdana"/>
      <family val="2"/>
    </font>
    <font>
      <b/>
      <sz val="10"/>
      <name val="Verdana"/>
      <family val="2"/>
    </font>
    <font>
      <sz val="12"/>
      <color theme="1"/>
      <name val="Verdana"/>
      <family val="2"/>
    </font>
    <font>
      <b/>
      <sz val="12"/>
      <name val="Arial"/>
      <family val="2"/>
    </font>
    <font>
      <b/>
      <sz val="12"/>
      <color theme="1"/>
      <name val="Verdana"/>
      <family val="2"/>
    </font>
  </fonts>
  <fills count="10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99FF66"/>
        <bgColor indexed="64"/>
      </patternFill>
    </fill>
    <fill>
      <patternFill patternType="solid">
        <fgColor theme="0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</fills>
  <borders count="3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0">
    <xf numFmtId="0" fontId="0" fillId="0" borderId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164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4" fillId="0" borderId="0"/>
    <xf numFmtId="0" fontId="18" fillId="0" borderId="0"/>
    <xf numFmtId="9" fontId="18" fillId="0" borderId="0" applyFont="0" applyFill="0" applyBorder="0" applyAlignment="0" applyProtection="0"/>
    <xf numFmtId="9" fontId="4" fillId="0" borderId="0" applyFont="0" applyFill="0" applyBorder="0" applyAlignment="0" applyProtection="0"/>
  </cellStyleXfs>
  <cellXfs count="230">
    <xf numFmtId="0" fontId="0" fillId="0" borderId="0" xfId="0"/>
    <xf numFmtId="0" fontId="0" fillId="0" borderId="0" xfId="0" applyAlignment="1">
      <alignment vertical="center"/>
    </xf>
    <xf numFmtId="0" fontId="7" fillId="0" borderId="1" xfId="0" applyFont="1" applyBorder="1" applyAlignment="1">
      <alignment vertical="center"/>
    </xf>
    <xf numFmtId="0" fontId="6" fillId="0" borderId="0" xfId="0" applyFont="1" applyAlignment="1">
      <alignment vertical="center"/>
    </xf>
    <xf numFmtId="4" fontId="6" fillId="0" borderId="0" xfId="0" applyNumberFormat="1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6" fillId="3" borderId="0" xfId="0" applyFont="1" applyFill="1" applyAlignment="1">
      <alignment vertical="center"/>
    </xf>
    <xf numFmtId="4" fontId="5" fillId="0" borderId="0" xfId="0" applyNumberFormat="1" applyFont="1" applyAlignment="1">
      <alignment vertical="center"/>
    </xf>
    <xf numFmtId="0" fontId="2" fillId="0" borderId="0" xfId="0" applyFont="1" applyAlignment="1">
      <alignment vertical="center"/>
    </xf>
    <xf numFmtId="0" fontId="6" fillId="3" borderId="0" xfId="0" applyFont="1" applyFill="1" applyAlignment="1">
      <alignment horizontal="center" vertical="center"/>
    </xf>
    <xf numFmtId="0" fontId="0" fillId="3" borderId="0" xfId="0" applyFill="1" applyAlignment="1">
      <alignment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0" fontId="11" fillId="3" borderId="0" xfId="0" applyFont="1" applyFill="1" applyAlignment="1">
      <alignment vertical="center"/>
    </xf>
    <xf numFmtId="0" fontId="10" fillId="3" borderId="0" xfId="0" applyFont="1" applyFill="1" applyAlignment="1">
      <alignment vertical="center"/>
    </xf>
    <xf numFmtId="0" fontId="10" fillId="0" borderId="0" xfId="0" applyFont="1"/>
    <xf numFmtId="0" fontId="11" fillId="3" borderId="0" xfId="0" applyFont="1" applyFill="1" applyBorder="1" applyAlignment="1">
      <alignment vertical="center"/>
    </xf>
    <xf numFmtId="0" fontId="10" fillId="3" borderId="0" xfId="0" applyFont="1" applyFill="1" applyBorder="1" applyAlignment="1">
      <alignment vertical="center"/>
    </xf>
    <xf numFmtId="0" fontId="8" fillId="0" borderId="0" xfId="0" applyFont="1"/>
    <xf numFmtId="0" fontId="8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Fill="1" applyAlignment="1">
      <alignment vertical="center"/>
    </xf>
    <xf numFmtId="4" fontId="8" fillId="0" borderId="0" xfId="0" applyNumberFormat="1" applyFont="1" applyAlignment="1">
      <alignment vertical="center"/>
    </xf>
    <xf numFmtId="0" fontId="6" fillId="3" borderId="2" xfId="0" applyFont="1" applyFill="1" applyBorder="1" applyAlignment="1">
      <alignment horizontal="center" vertical="center"/>
    </xf>
    <xf numFmtId="43" fontId="0" fillId="3" borderId="0" xfId="0" applyNumberFormat="1" applyFill="1" applyAlignment="1">
      <alignment vertical="center"/>
    </xf>
    <xf numFmtId="0" fontId="5" fillId="4" borderId="3" xfId="0" applyFont="1" applyFill="1" applyBorder="1" applyAlignment="1">
      <alignment vertical="center"/>
    </xf>
    <xf numFmtId="0" fontId="6" fillId="0" borderId="0" xfId="0" applyFont="1" applyFill="1" applyAlignment="1">
      <alignment horizontal="center" vertical="center"/>
    </xf>
    <xf numFmtId="43" fontId="7" fillId="3" borderId="0" xfId="1" applyFont="1" applyFill="1" applyAlignment="1">
      <alignment vertical="center"/>
    </xf>
    <xf numFmtId="43" fontId="8" fillId="3" borderId="0" xfId="1" applyFont="1" applyFill="1" applyAlignment="1">
      <alignment vertical="center"/>
    </xf>
    <xf numFmtId="0" fontId="14" fillId="0" borderId="0" xfId="0" applyFont="1" applyAlignment="1">
      <alignment horizontal="center" vertical="center"/>
    </xf>
    <xf numFmtId="0" fontId="10" fillId="3" borderId="0" xfId="0" applyFont="1" applyFill="1" applyAlignment="1">
      <alignment horizontal="center" vertical="center"/>
    </xf>
    <xf numFmtId="0" fontId="0" fillId="3" borderId="0" xfId="0" applyFill="1" applyAlignment="1">
      <alignment vertical="center" wrapText="1"/>
    </xf>
    <xf numFmtId="0" fontId="11" fillId="3" borderId="0" xfId="0" applyFont="1" applyFill="1" applyAlignment="1">
      <alignment vertical="center" wrapText="1"/>
    </xf>
    <xf numFmtId="0" fontId="10" fillId="0" borderId="0" xfId="0" applyFont="1" applyAlignment="1">
      <alignment wrapText="1"/>
    </xf>
    <xf numFmtId="0" fontId="10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16" fillId="0" borderId="0" xfId="0" applyFont="1"/>
    <xf numFmtId="0" fontId="17" fillId="3" borderId="0" xfId="0" applyFont="1" applyFill="1" applyAlignment="1">
      <alignment vertical="center"/>
    </xf>
    <xf numFmtId="0" fontId="17" fillId="3" borderId="0" xfId="0" applyFont="1" applyFill="1" applyBorder="1" applyAlignment="1">
      <alignment vertical="center"/>
    </xf>
    <xf numFmtId="0" fontId="5" fillId="5" borderId="2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0" fontId="19" fillId="0" borderId="6" xfId="0" applyFont="1" applyFill="1" applyBorder="1" applyAlignment="1">
      <alignment vertical="center" wrapText="1"/>
    </xf>
    <xf numFmtId="43" fontId="19" fillId="0" borderId="6" xfId="1" applyFont="1" applyFill="1" applyBorder="1" applyAlignment="1">
      <alignment vertical="center"/>
    </xf>
    <xf numFmtId="43" fontId="12" fillId="0" borderId="6" xfId="1" applyFont="1" applyFill="1" applyBorder="1" applyAlignment="1">
      <alignment horizontal="right" vertical="center"/>
    </xf>
    <xf numFmtId="0" fontId="19" fillId="0" borderId="7" xfId="0" applyFont="1" applyFill="1" applyBorder="1" applyAlignment="1">
      <alignment vertical="center" wrapText="1"/>
    </xf>
    <xf numFmtId="43" fontId="19" fillId="0" borderId="7" xfId="1" applyFont="1" applyFill="1" applyBorder="1" applyAlignment="1">
      <alignment vertical="center"/>
    </xf>
    <xf numFmtId="43" fontId="12" fillId="0" borderId="7" xfId="1" applyFont="1" applyFill="1" applyBorder="1" applyAlignment="1">
      <alignment horizontal="right" vertical="center"/>
    </xf>
    <xf numFmtId="0" fontId="5" fillId="2" borderId="9" xfId="0" applyFont="1" applyFill="1" applyBorder="1" applyAlignment="1">
      <alignment horizontal="center" vertical="center" wrapText="1"/>
    </xf>
    <xf numFmtId="43" fontId="5" fillId="2" borderId="10" xfId="0" applyNumberFormat="1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/>
    </xf>
    <xf numFmtId="165" fontId="12" fillId="3" borderId="6" xfId="0" applyNumberFormat="1" applyFont="1" applyFill="1" applyBorder="1" applyAlignment="1">
      <alignment horizontal="left" vertical="center" wrapText="1"/>
    </xf>
    <xf numFmtId="43" fontId="19" fillId="0" borderId="6" xfId="1" applyFont="1" applyFill="1" applyBorder="1" applyAlignment="1">
      <alignment vertical="center" wrapText="1"/>
    </xf>
    <xf numFmtId="0" fontId="6" fillId="3" borderId="7" xfId="0" applyFont="1" applyFill="1" applyBorder="1" applyAlignment="1">
      <alignment horizontal="center" vertical="center"/>
    </xf>
    <xf numFmtId="165" fontId="12" fillId="3" borderId="7" xfId="0" applyNumberFormat="1" applyFont="1" applyFill="1" applyBorder="1" applyAlignment="1">
      <alignment horizontal="left" vertical="center" wrapText="1"/>
    </xf>
    <xf numFmtId="43" fontId="19" fillId="0" borderId="7" xfId="1" applyFont="1" applyFill="1" applyBorder="1" applyAlignment="1">
      <alignment vertical="center" wrapText="1"/>
    </xf>
    <xf numFmtId="165" fontId="12" fillId="0" borderId="7" xfId="0" applyNumberFormat="1" applyFont="1" applyFill="1" applyBorder="1" applyAlignment="1">
      <alignment horizontal="left" vertical="center" wrapText="1"/>
    </xf>
    <xf numFmtId="49" fontId="12" fillId="0" borderId="7" xfId="0" applyNumberFormat="1" applyFont="1" applyFill="1" applyBorder="1" applyAlignment="1">
      <alignment horizontal="center" vertical="center" wrapText="1"/>
    </xf>
    <xf numFmtId="43" fontId="12" fillId="0" borderId="7" xfId="1" applyFont="1" applyFill="1" applyBorder="1" applyAlignment="1">
      <alignment horizontal="right" vertical="center" wrapText="1"/>
    </xf>
    <xf numFmtId="43" fontId="20" fillId="0" borderId="10" xfId="1" applyFont="1" applyFill="1" applyBorder="1" applyAlignment="1">
      <alignment vertical="center"/>
    </xf>
    <xf numFmtId="0" fontId="5" fillId="2" borderId="10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vertical="center"/>
    </xf>
    <xf numFmtId="0" fontId="5" fillId="0" borderId="7" xfId="0" applyFont="1" applyFill="1" applyBorder="1" applyAlignment="1">
      <alignment vertical="center"/>
    </xf>
    <xf numFmtId="165" fontId="12" fillId="0" borderId="7" xfId="0" applyNumberFormat="1" applyFont="1" applyFill="1" applyBorder="1" applyAlignment="1">
      <alignment horizontal="right" vertical="center"/>
    </xf>
    <xf numFmtId="0" fontId="19" fillId="6" borderId="7" xfId="0" applyFont="1" applyFill="1" applyBorder="1" applyAlignment="1">
      <alignment horizontal="center" vertical="center" wrapText="1"/>
    </xf>
    <xf numFmtId="0" fontId="19" fillId="6" borderId="7" xfId="0" applyFont="1" applyFill="1" applyBorder="1" applyAlignment="1">
      <alignment vertical="center" wrapText="1"/>
    </xf>
    <xf numFmtId="43" fontId="12" fillId="0" borderId="7" xfId="1" applyFont="1" applyFill="1" applyBorder="1" applyAlignment="1">
      <alignment vertical="center"/>
    </xf>
    <xf numFmtId="49" fontId="12" fillId="3" borderId="7" xfId="0" quotePrefix="1" applyNumberFormat="1" applyFont="1" applyFill="1" applyBorder="1" applyAlignment="1">
      <alignment horizontal="center" vertical="center" wrapText="1"/>
    </xf>
    <xf numFmtId="0" fontId="12" fillId="3" borderId="7" xfId="0" applyFont="1" applyFill="1" applyBorder="1" applyAlignment="1">
      <alignment horizontal="center" vertical="center"/>
    </xf>
    <xf numFmtId="165" fontId="15" fillId="0" borderId="7" xfId="0" applyNumberFormat="1" applyFont="1" applyFill="1" applyBorder="1" applyAlignment="1">
      <alignment horizontal="left" vertical="center" wrapText="1"/>
    </xf>
    <xf numFmtId="0" fontId="15" fillId="0" borderId="7" xfId="0" applyFont="1" applyFill="1" applyBorder="1" applyAlignment="1">
      <alignment horizontal="center" vertical="center"/>
    </xf>
    <xf numFmtId="0" fontId="15" fillId="0" borderId="7" xfId="0" applyFont="1" applyFill="1" applyBorder="1" applyAlignment="1">
      <alignment vertical="center" wrapText="1"/>
    </xf>
    <xf numFmtId="43" fontId="12" fillId="0" borderId="7" xfId="1" applyFont="1" applyFill="1" applyBorder="1" applyAlignment="1">
      <alignment horizontal="center" vertical="center"/>
    </xf>
    <xf numFmtId="4" fontId="13" fillId="3" borderId="10" xfId="0" applyNumberFormat="1" applyFont="1" applyFill="1" applyBorder="1" applyAlignment="1">
      <alignment horizontal="right" vertical="center"/>
    </xf>
    <xf numFmtId="43" fontId="5" fillId="2" borderId="10" xfId="1" applyFont="1" applyFill="1" applyBorder="1" applyAlignment="1">
      <alignment horizontal="center" vertical="center" wrapText="1"/>
    </xf>
    <xf numFmtId="0" fontId="12" fillId="0" borderId="6" xfId="0" applyFont="1" applyFill="1" applyBorder="1" applyAlignment="1">
      <alignment horizontal="center" vertical="center" wrapText="1"/>
    </xf>
    <xf numFmtId="0" fontId="12" fillId="0" borderId="7" xfId="0" applyFont="1" applyFill="1" applyBorder="1" applyAlignment="1">
      <alignment horizontal="center" vertical="center" wrapText="1"/>
    </xf>
    <xf numFmtId="0" fontId="6" fillId="3" borderId="0" xfId="0" applyFont="1" applyFill="1" applyBorder="1" applyAlignment="1">
      <alignment horizontal="center" vertical="center"/>
    </xf>
    <xf numFmtId="0" fontId="16" fillId="3" borderId="0" xfId="0" applyFont="1" applyFill="1" applyAlignment="1">
      <alignment horizontal="center" vertical="center"/>
    </xf>
    <xf numFmtId="43" fontId="6" fillId="3" borderId="0" xfId="0" applyNumberFormat="1" applyFont="1" applyFill="1" applyAlignment="1">
      <alignment horizontal="center" vertical="center"/>
    </xf>
    <xf numFmtId="43" fontId="19" fillId="0" borderId="11" xfId="4" applyFont="1" applyFill="1" applyBorder="1" applyAlignment="1">
      <alignment horizontal="left" vertical="center"/>
    </xf>
    <xf numFmtId="0" fontId="21" fillId="0" borderId="0" xfId="0" applyFont="1" applyAlignment="1">
      <alignment horizontal="center"/>
    </xf>
    <xf numFmtId="0" fontId="22" fillId="0" borderId="0" xfId="0" applyFont="1"/>
    <xf numFmtId="0" fontId="22" fillId="0" borderId="0" xfId="0" applyFont="1" applyAlignment="1">
      <alignment horizontal="center"/>
    </xf>
    <xf numFmtId="0" fontId="7" fillId="0" borderId="0" xfId="0" applyFont="1" applyBorder="1" applyAlignment="1">
      <alignment vertical="center"/>
    </xf>
    <xf numFmtId="0" fontId="22" fillId="0" borderId="4" xfId="0" applyFont="1" applyFill="1" applyBorder="1" applyAlignment="1">
      <alignment vertical="center" wrapText="1"/>
    </xf>
    <xf numFmtId="4" fontId="13" fillId="3" borderId="0" xfId="0" applyNumberFormat="1" applyFont="1" applyFill="1" applyBorder="1" applyAlignment="1">
      <alignment horizontal="center" vertical="center"/>
    </xf>
    <xf numFmtId="4" fontId="13" fillId="3" borderId="0" xfId="0" applyNumberFormat="1" applyFont="1" applyFill="1" applyBorder="1" applyAlignment="1">
      <alignment horizontal="right" vertical="center"/>
    </xf>
    <xf numFmtId="43" fontId="20" fillId="0" borderId="0" xfId="1" applyFont="1" applyFill="1" applyBorder="1" applyAlignment="1">
      <alignment vertical="center"/>
    </xf>
    <xf numFmtId="4" fontId="5" fillId="3" borderId="17" xfId="0" applyNumberFormat="1" applyFont="1" applyFill="1" applyBorder="1" applyAlignment="1">
      <alignment horizontal="right" vertical="center"/>
    </xf>
    <xf numFmtId="43" fontId="20" fillId="0" borderId="17" xfId="1" applyFont="1" applyFill="1" applyBorder="1" applyAlignment="1">
      <alignment vertical="center"/>
    </xf>
    <xf numFmtId="43" fontId="19" fillId="0" borderId="18" xfId="1" applyFont="1" applyFill="1" applyBorder="1" applyAlignment="1">
      <alignment vertical="center"/>
    </xf>
    <xf numFmtId="4" fontId="13" fillId="3" borderId="20" xfId="0" applyNumberFormat="1" applyFont="1" applyFill="1" applyBorder="1" applyAlignment="1">
      <alignment horizontal="right" vertical="center"/>
    </xf>
    <xf numFmtId="43" fontId="20" fillId="0" borderId="21" xfId="1" applyFont="1" applyFill="1" applyBorder="1" applyAlignment="1">
      <alignment vertical="center"/>
    </xf>
    <xf numFmtId="0" fontId="23" fillId="3" borderId="0" xfId="0" applyFont="1" applyFill="1" applyAlignment="1">
      <alignment horizontal="center"/>
    </xf>
    <xf numFmtId="165" fontId="12" fillId="3" borderId="18" xfId="0" applyNumberFormat="1" applyFont="1" applyFill="1" applyBorder="1" applyAlignment="1">
      <alignment horizontal="left" vertical="center" wrapText="1"/>
    </xf>
    <xf numFmtId="43" fontId="19" fillId="0" borderId="18" xfId="1" applyFont="1" applyFill="1" applyBorder="1" applyAlignment="1">
      <alignment vertical="center" wrapText="1"/>
    </xf>
    <xf numFmtId="0" fontId="6" fillId="3" borderId="18" xfId="0" applyFont="1" applyFill="1" applyBorder="1" applyAlignment="1">
      <alignment horizontal="center" vertical="center"/>
    </xf>
    <xf numFmtId="0" fontId="19" fillId="0" borderId="18" xfId="0" applyFont="1" applyFill="1" applyBorder="1" applyAlignment="1">
      <alignment vertical="center" wrapText="1"/>
    </xf>
    <xf numFmtId="4" fontId="5" fillId="3" borderId="23" xfId="0" applyNumberFormat="1" applyFont="1" applyFill="1" applyBorder="1" applyAlignment="1">
      <alignment horizontal="right" vertical="center"/>
    </xf>
    <xf numFmtId="43" fontId="20" fillId="0" borderId="24" xfId="1" applyFont="1" applyFill="1" applyBorder="1" applyAlignment="1">
      <alignment vertical="center"/>
    </xf>
    <xf numFmtId="0" fontId="19" fillId="6" borderId="26" xfId="0" applyFont="1" applyFill="1" applyBorder="1" applyAlignment="1">
      <alignment vertical="center" wrapText="1"/>
    </xf>
    <xf numFmtId="43" fontId="12" fillId="0" borderId="27" xfId="1" applyFont="1" applyFill="1" applyBorder="1" applyAlignment="1">
      <alignment vertical="center"/>
    </xf>
    <xf numFmtId="43" fontId="19" fillId="0" borderId="28" xfId="4" applyFont="1" applyFill="1" applyBorder="1" applyAlignment="1">
      <alignment horizontal="left" vertical="center"/>
    </xf>
    <xf numFmtId="43" fontId="19" fillId="0" borderId="4" xfId="4" applyFont="1" applyFill="1" applyBorder="1" applyAlignment="1">
      <alignment horizontal="left" vertical="center"/>
    </xf>
    <xf numFmtId="43" fontId="19" fillId="0" borderId="29" xfId="4" applyFont="1" applyFill="1" applyBorder="1"/>
    <xf numFmtId="43" fontId="19" fillId="0" borderId="30" xfId="4" applyFont="1" applyFill="1" applyBorder="1" applyAlignment="1">
      <alignment horizontal="left" vertical="center"/>
    </xf>
    <xf numFmtId="43" fontId="19" fillId="0" borderId="31" xfId="4" applyFont="1" applyFill="1" applyBorder="1" applyAlignment="1">
      <alignment horizontal="left" vertical="center"/>
    </xf>
    <xf numFmtId="0" fontId="12" fillId="0" borderId="25" xfId="0" applyFont="1" applyFill="1" applyBorder="1" applyAlignment="1">
      <alignment horizontal="center" vertical="center" wrapText="1"/>
    </xf>
    <xf numFmtId="0" fontId="5" fillId="0" borderId="34" xfId="0" applyFont="1" applyFill="1" applyBorder="1" applyAlignment="1">
      <alignment vertical="center"/>
    </xf>
    <xf numFmtId="0" fontId="22" fillId="0" borderId="32" xfId="0" applyFont="1" applyBorder="1"/>
    <xf numFmtId="43" fontId="6" fillId="3" borderId="0" xfId="0" applyNumberFormat="1" applyFont="1" applyFill="1" applyAlignment="1">
      <alignment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0" xfId="0" applyFont="1" applyFill="1" applyAlignment="1">
      <alignment vertical="center"/>
    </xf>
    <xf numFmtId="0" fontId="5" fillId="0" borderId="35" xfId="0" applyFont="1" applyFill="1" applyBorder="1" applyAlignment="1">
      <alignment vertical="center"/>
    </xf>
    <xf numFmtId="0" fontId="13" fillId="7" borderId="6" xfId="0" applyFont="1" applyFill="1" applyBorder="1" applyAlignment="1">
      <alignment horizontal="center" vertical="center"/>
    </xf>
    <xf numFmtId="165" fontId="13" fillId="7" borderId="6" xfId="0" applyNumberFormat="1" applyFont="1" applyFill="1" applyBorder="1" applyAlignment="1">
      <alignment horizontal="center" vertical="center"/>
    </xf>
    <xf numFmtId="43" fontId="20" fillId="7" borderId="6" xfId="1" applyFont="1" applyFill="1" applyBorder="1" applyAlignment="1">
      <alignment vertical="center"/>
    </xf>
    <xf numFmtId="43" fontId="13" fillId="7" borderId="6" xfId="1" applyFont="1" applyFill="1" applyBorder="1" applyAlignment="1">
      <alignment horizontal="right" vertical="center"/>
    </xf>
    <xf numFmtId="165" fontId="24" fillId="0" borderId="15" xfId="0" applyNumberFormat="1" applyFont="1" applyFill="1" applyBorder="1" applyAlignment="1">
      <alignment horizontal="left" vertical="center" wrapText="1"/>
    </xf>
    <xf numFmtId="0" fontId="24" fillId="0" borderId="15" xfId="0" applyFont="1" applyFill="1" applyBorder="1" applyAlignment="1">
      <alignment horizontal="center"/>
    </xf>
    <xf numFmtId="0" fontId="24" fillId="0" borderId="2" xfId="0" applyFont="1" applyFill="1" applyBorder="1" applyAlignment="1">
      <alignment vertical="center" wrapText="1"/>
    </xf>
    <xf numFmtId="43" fontId="24" fillId="0" borderId="30" xfId="4" applyFont="1" applyFill="1" applyBorder="1" applyAlignment="1">
      <alignment vertical="center"/>
    </xf>
    <xf numFmtId="43" fontId="24" fillId="0" borderId="13" xfId="1" applyFont="1" applyFill="1" applyBorder="1" applyAlignment="1">
      <alignment vertical="center"/>
    </xf>
    <xf numFmtId="165" fontId="24" fillId="0" borderId="16" xfId="0" applyNumberFormat="1" applyFont="1" applyFill="1" applyBorder="1" applyAlignment="1">
      <alignment horizontal="left" vertical="center" wrapText="1"/>
    </xf>
    <xf numFmtId="0" fontId="24" fillId="0" borderId="16" xfId="0" applyFont="1" applyFill="1" applyBorder="1" applyAlignment="1">
      <alignment horizontal="center"/>
    </xf>
    <xf numFmtId="0" fontId="24" fillId="0" borderId="2" xfId="0" applyFont="1" applyFill="1" applyBorder="1" applyAlignment="1">
      <alignment vertical="top" wrapText="1"/>
    </xf>
    <xf numFmtId="43" fontId="14" fillId="0" borderId="30" xfId="4" applyFont="1" applyFill="1" applyBorder="1" applyAlignment="1">
      <alignment vertical="center"/>
    </xf>
    <xf numFmtId="165" fontId="14" fillId="0" borderId="16" xfId="0" applyNumberFormat="1" applyFont="1" applyFill="1" applyBorder="1" applyAlignment="1">
      <alignment horizontal="left" vertical="center" wrapText="1"/>
    </xf>
    <xf numFmtId="0" fontId="14" fillId="0" borderId="16" xfId="0" applyFont="1" applyFill="1" applyBorder="1" applyAlignment="1">
      <alignment horizontal="center"/>
    </xf>
    <xf numFmtId="165" fontId="24" fillId="0" borderId="11" xfId="0" applyNumberFormat="1" applyFont="1" applyFill="1" applyBorder="1" applyAlignment="1">
      <alignment horizontal="left" vertical="center" wrapText="1"/>
    </xf>
    <xf numFmtId="0" fontId="24" fillId="0" borderId="11" xfId="0" applyFont="1" applyFill="1" applyBorder="1" applyAlignment="1">
      <alignment horizontal="center"/>
    </xf>
    <xf numFmtId="0" fontId="25" fillId="0" borderId="0" xfId="0" applyFont="1" applyAlignment="1">
      <alignment vertical="center"/>
    </xf>
    <xf numFmtId="4" fontId="25" fillId="0" borderId="0" xfId="0" applyNumberFormat="1" applyFont="1" applyAlignment="1">
      <alignment vertical="center"/>
    </xf>
    <xf numFmtId="0" fontId="26" fillId="0" borderId="0" xfId="0" applyFont="1" applyAlignment="1">
      <alignment horizontal="center"/>
    </xf>
    <xf numFmtId="0" fontId="24" fillId="0" borderId="0" xfId="0" applyFont="1"/>
    <xf numFmtId="0" fontId="7" fillId="0" borderId="0" xfId="0" applyFont="1" applyAlignment="1">
      <alignment vertical="center"/>
    </xf>
    <xf numFmtId="4" fontId="5" fillId="3" borderId="0" xfId="0" applyNumberFormat="1" applyFont="1" applyFill="1" applyBorder="1" applyAlignment="1">
      <alignment horizontal="center" vertical="center"/>
    </xf>
    <xf numFmtId="4" fontId="5" fillId="3" borderId="0" xfId="0" applyNumberFormat="1" applyFont="1" applyFill="1" applyBorder="1" applyAlignment="1">
      <alignment horizontal="right" vertical="center"/>
    </xf>
    <xf numFmtId="0" fontId="24" fillId="0" borderId="2" xfId="0" applyFont="1" applyFill="1" applyBorder="1" applyAlignment="1">
      <alignment horizontal="left" vertical="center" wrapText="1"/>
    </xf>
    <xf numFmtId="14" fontId="12" fillId="0" borderId="4" xfId="0" applyNumberFormat="1" applyFont="1" applyFill="1" applyBorder="1" applyAlignment="1">
      <alignment horizontal="left" vertical="center" wrapText="1"/>
    </xf>
    <xf numFmtId="0" fontId="5" fillId="0" borderId="9" xfId="0" applyFont="1" applyFill="1" applyBorder="1" applyAlignment="1">
      <alignment vertical="center"/>
    </xf>
    <xf numFmtId="0" fontId="5" fillId="0" borderId="8" xfId="0" applyFont="1" applyFill="1" applyBorder="1" applyAlignment="1">
      <alignment horizontal="center" vertical="center"/>
    </xf>
    <xf numFmtId="165" fontId="13" fillId="0" borderId="8" xfId="0" applyNumberFormat="1" applyFont="1" applyFill="1" applyBorder="1" applyAlignment="1">
      <alignment horizontal="center" vertical="center"/>
    </xf>
    <xf numFmtId="0" fontId="13" fillId="0" borderId="8" xfId="0" applyFont="1" applyFill="1" applyBorder="1" applyAlignment="1">
      <alignment horizontal="center" vertical="center"/>
    </xf>
    <xf numFmtId="165" fontId="13" fillId="0" borderId="6" xfId="0" applyNumberFormat="1" applyFont="1" applyFill="1" applyBorder="1" applyAlignment="1">
      <alignment horizontal="center" vertical="center"/>
    </xf>
    <xf numFmtId="43" fontId="20" fillId="0" borderId="8" xfId="1" applyFont="1" applyFill="1" applyBorder="1" applyAlignment="1">
      <alignment vertical="center"/>
    </xf>
    <xf numFmtId="43" fontId="13" fillId="0" borderId="8" xfId="1" applyFont="1" applyFill="1" applyBorder="1" applyAlignment="1">
      <alignment horizontal="right" vertical="center"/>
    </xf>
    <xf numFmtId="0" fontId="13" fillId="0" borderId="6" xfId="0" applyFont="1" applyFill="1" applyBorder="1" applyAlignment="1">
      <alignment horizontal="center" vertical="center"/>
    </xf>
    <xf numFmtId="43" fontId="20" fillId="0" borderId="6" xfId="1" applyFont="1" applyFill="1" applyBorder="1" applyAlignment="1">
      <alignment vertical="center"/>
    </xf>
    <xf numFmtId="43" fontId="13" fillId="0" borderId="6" xfId="1" applyFont="1" applyFill="1" applyBorder="1" applyAlignment="1">
      <alignment horizontal="right" vertical="center"/>
    </xf>
    <xf numFmtId="0" fontId="5" fillId="0" borderId="10" xfId="0" applyFont="1" applyFill="1" applyBorder="1" applyAlignment="1">
      <alignment vertical="center"/>
    </xf>
    <xf numFmtId="165" fontId="13" fillId="0" borderId="10" xfId="0" applyNumberFormat="1" applyFont="1" applyFill="1" applyBorder="1" applyAlignment="1">
      <alignment vertical="center"/>
    </xf>
    <xf numFmtId="43" fontId="20" fillId="0" borderId="14" xfId="1" applyFont="1" applyFill="1" applyBorder="1" applyAlignment="1">
      <alignment vertical="center"/>
    </xf>
    <xf numFmtId="43" fontId="13" fillId="0" borderId="10" xfId="1" applyFont="1" applyFill="1" applyBorder="1" applyAlignment="1">
      <alignment vertical="center"/>
    </xf>
    <xf numFmtId="165" fontId="13" fillId="8" borderId="14" xfId="0" applyNumberFormat="1" applyFont="1" applyFill="1" applyBorder="1" applyAlignment="1">
      <alignment horizontal="center" vertical="center"/>
    </xf>
    <xf numFmtId="0" fontId="13" fillId="8" borderId="14" xfId="0" applyFont="1" applyFill="1" applyBorder="1" applyAlignment="1">
      <alignment horizontal="center" vertical="center"/>
    </xf>
    <xf numFmtId="43" fontId="20" fillId="8" borderId="14" xfId="1" applyFont="1" applyFill="1" applyBorder="1" applyAlignment="1">
      <alignment vertical="center"/>
    </xf>
    <xf numFmtId="43" fontId="13" fillId="8" borderId="14" xfId="1" applyFont="1" applyFill="1" applyBorder="1" applyAlignment="1">
      <alignment horizontal="right" vertical="center"/>
    </xf>
    <xf numFmtId="43" fontId="20" fillId="8" borderId="10" xfId="1" applyFont="1" applyFill="1" applyBorder="1" applyAlignment="1">
      <alignment vertical="center"/>
    </xf>
    <xf numFmtId="49" fontId="12" fillId="3" borderId="11" xfId="0" applyNumberFormat="1" applyFont="1" applyFill="1" applyBorder="1" applyAlignment="1">
      <alignment horizontal="center" vertical="center" wrapText="1"/>
    </xf>
    <xf numFmtId="0" fontId="19" fillId="0" borderId="18" xfId="0" applyFont="1" applyFill="1" applyBorder="1" applyAlignment="1">
      <alignment horizontal="left" vertical="center" wrapText="1"/>
    </xf>
    <xf numFmtId="43" fontId="12" fillId="0" borderId="11" xfId="1" applyFont="1" applyFill="1" applyBorder="1"/>
    <xf numFmtId="14" fontId="12" fillId="0" borderId="11" xfId="0" applyNumberFormat="1" applyFont="1" applyFill="1" applyBorder="1" applyAlignment="1">
      <alignment horizontal="left"/>
    </xf>
    <xf numFmtId="14" fontId="12" fillId="0" borderId="4" xfId="1" applyNumberFormat="1" applyFont="1" applyFill="1" applyBorder="1" applyAlignment="1">
      <alignment horizontal="left" vertical="center" wrapText="1"/>
    </xf>
    <xf numFmtId="43" fontId="12" fillId="0" borderId="4" xfId="1" applyFont="1" applyFill="1" applyBorder="1" applyAlignment="1">
      <alignment horizontal="left" vertical="center" wrapText="1"/>
    </xf>
    <xf numFmtId="14" fontId="12" fillId="0" borderId="11" xfId="1" applyNumberFormat="1" applyFont="1" applyFill="1" applyBorder="1" applyAlignment="1">
      <alignment horizontal="left"/>
    </xf>
    <xf numFmtId="0" fontId="12" fillId="0" borderId="4" xfId="0" applyFont="1" applyFill="1" applyBorder="1" applyAlignment="1">
      <alignment vertical="center" wrapText="1"/>
    </xf>
    <xf numFmtId="165" fontId="12" fillId="9" borderId="18" xfId="0" applyNumberFormat="1" applyFont="1" applyFill="1" applyBorder="1" applyAlignment="1">
      <alignment horizontal="left" vertical="center" wrapText="1"/>
    </xf>
    <xf numFmtId="43" fontId="12" fillId="0" borderId="11" xfId="1" applyFont="1" applyFill="1" applyBorder="1" applyAlignment="1">
      <alignment vertical="center"/>
    </xf>
    <xf numFmtId="165" fontId="12" fillId="0" borderId="11" xfId="0" applyNumberFormat="1" applyFont="1" applyFill="1" applyBorder="1" applyAlignment="1">
      <alignment horizontal="left" vertical="center" wrapText="1"/>
    </xf>
    <xf numFmtId="0" fontId="12" fillId="0" borderId="11" xfId="0" applyFont="1" applyFill="1" applyBorder="1" applyAlignment="1">
      <alignment horizontal="center"/>
    </xf>
    <xf numFmtId="43" fontId="24" fillId="0" borderId="33" xfId="1" applyFont="1" applyFill="1" applyBorder="1"/>
    <xf numFmtId="0" fontId="13" fillId="0" borderId="9" xfId="0" applyFont="1" applyFill="1" applyBorder="1" applyAlignment="1">
      <alignment horizontal="center" vertical="center"/>
    </xf>
    <xf numFmtId="165" fontId="12" fillId="0" borderId="9" xfId="0" applyNumberFormat="1" applyFont="1" applyFill="1" applyBorder="1" applyAlignment="1">
      <alignment horizontal="center" vertical="center"/>
    </xf>
    <xf numFmtId="0" fontId="12" fillId="0" borderId="9" xfId="0" applyFont="1" applyFill="1" applyBorder="1" applyAlignment="1">
      <alignment horizontal="center" vertical="center"/>
    </xf>
    <xf numFmtId="43" fontId="19" fillId="0" borderId="9" xfId="1" applyFont="1" applyFill="1" applyBorder="1" applyAlignment="1">
      <alignment vertical="center"/>
    </xf>
    <xf numFmtId="43" fontId="12" fillId="0" borderId="9" xfId="1" applyFont="1" applyFill="1" applyBorder="1" applyAlignment="1">
      <alignment horizontal="right" vertical="center"/>
    </xf>
    <xf numFmtId="0" fontId="24" fillId="0" borderId="0" xfId="0" applyFont="1" applyAlignment="1">
      <alignment horizontal="center"/>
    </xf>
    <xf numFmtId="0" fontId="5" fillId="2" borderId="10" xfId="0" applyFont="1" applyFill="1" applyBorder="1" applyAlignment="1">
      <alignment horizontal="center" vertical="center" wrapText="1"/>
    </xf>
    <xf numFmtId="0" fontId="0" fillId="3" borderId="0" xfId="0" applyFill="1" applyAlignment="1">
      <alignment horizontal="center" vertical="center"/>
    </xf>
    <xf numFmtId="0" fontId="11" fillId="3" borderId="0" xfId="0" applyFont="1" applyFill="1" applyAlignment="1">
      <alignment horizontal="center" vertical="center"/>
    </xf>
    <xf numFmtId="0" fontId="10" fillId="0" borderId="0" xfId="0" applyFont="1" applyAlignment="1">
      <alignment horizontal="center"/>
    </xf>
    <xf numFmtId="0" fontId="13" fillId="0" borderId="10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4" fontId="25" fillId="4" borderId="22" xfId="0" applyNumberFormat="1" applyFont="1" applyFill="1" applyBorder="1" applyAlignment="1">
      <alignment vertical="center"/>
    </xf>
    <xf numFmtId="4" fontId="25" fillId="4" borderId="36" xfId="0" applyNumberFormat="1" applyFont="1" applyFill="1" applyBorder="1" applyAlignment="1">
      <alignment vertical="center"/>
    </xf>
    <xf numFmtId="4" fontId="25" fillId="4" borderId="37" xfId="0" applyNumberFormat="1" applyFont="1" applyFill="1" applyBorder="1" applyAlignment="1">
      <alignment vertical="center"/>
    </xf>
    <xf numFmtId="43" fontId="0" fillId="3" borderId="0" xfId="1" applyFont="1" applyFill="1" applyAlignment="1">
      <alignment vertical="center"/>
    </xf>
    <xf numFmtId="43" fontId="11" fillId="3" borderId="0" xfId="1" applyFont="1" applyFill="1" applyAlignment="1">
      <alignment vertical="center"/>
    </xf>
    <xf numFmtId="43" fontId="10" fillId="0" borderId="0" xfId="1" applyFont="1"/>
    <xf numFmtId="43" fontId="10" fillId="3" borderId="0" xfId="1" applyFont="1" applyFill="1" applyAlignment="1">
      <alignment horizontal="center" vertical="center"/>
    </xf>
    <xf numFmtId="43" fontId="24" fillId="0" borderId="30" xfId="1" applyFont="1" applyFill="1" applyBorder="1" applyAlignment="1">
      <alignment vertical="center"/>
    </xf>
    <xf numFmtId="43" fontId="24" fillId="0" borderId="28" xfId="1" applyFont="1" applyFill="1" applyBorder="1"/>
    <xf numFmtId="43" fontId="24" fillId="0" borderId="28" xfId="1" applyFont="1" applyFill="1" applyBorder="1" applyAlignment="1">
      <alignment vertical="center"/>
    </xf>
    <xf numFmtId="43" fontId="24" fillId="0" borderId="28" xfId="1" applyFont="1" applyFill="1" applyBorder="1" applyAlignment="1">
      <alignment horizontal="left" vertical="center"/>
    </xf>
    <xf numFmtId="43" fontId="14" fillId="0" borderId="28" xfId="1" applyFont="1" applyFill="1" applyBorder="1"/>
    <xf numFmtId="43" fontId="24" fillId="0" borderId="28" xfId="1" applyFont="1" applyFill="1" applyBorder="1" applyAlignment="1">
      <alignment vertical="center" wrapText="1"/>
    </xf>
    <xf numFmtId="43" fontId="25" fillId="4" borderId="23" xfId="1" applyFont="1" applyFill="1" applyBorder="1" applyAlignment="1">
      <alignment vertical="center"/>
    </xf>
    <xf numFmtId="43" fontId="25" fillId="0" borderId="0" xfId="1" applyFont="1" applyAlignment="1">
      <alignment vertical="center"/>
    </xf>
    <xf numFmtId="43" fontId="7" fillId="0" borderId="0" xfId="1" applyFont="1" applyAlignment="1">
      <alignment vertical="center"/>
    </xf>
    <xf numFmtId="43" fontId="0" fillId="0" borderId="0" xfId="1" applyFont="1" applyAlignment="1">
      <alignment vertical="center"/>
    </xf>
    <xf numFmtId="43" fontId="5" fillId="0" borderId="0" xfId="1" applyFont="1" applyAlignment="1">
      <alignment vertical="center"/>
    </xf>
    <xf numFmtId="43" fontId="2" fillId="0" borderId="0" xfId="1" applyFont="1" applyAlignment="1">
      <alignment vertical="center"/>
    </xf>
    <xf numFmtId="165" fontId="12" fillId="0" borderId="9" xfId="0" applyNumberFormat="1" applyFont="1" applyFill="1" applyBorder="1" applyAlignment="1">
      <alignment horizontal="center" vertical="center" wrapText="1"/>
    </xf>
    <xf numFmtId="0" fontId="16" fillId="0" borderId="0" xfId="0" applyFont="1" applyAlignment="1">
      <alignment horizontal="center" vertical="center"/>
    </xf>
    <xf numFmtId="0" fontId="5" fillId="2" borderId="10" xfId="0" applyFont="1" applyFill="1" applyBorder="1" applyAlignment="1">
      <alignment horizontal="right" vertical="center" wrapText="1"/>
    </xf>
    <xf numFmtId="0" fontId="5" fillId="2" borderId="10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16" fillId="3" borderId="0" xfId="0" applyFont="1" applyFill="1" applyBorder="1" applyAlignment="1">
      <alignment horizontal="center" vertical="center"/>
    </xf>
    <xf numFmtId="0" fontId="16" fillId="3" borderId="0" xfId="0" applyFont="1" applyFill="1" applyAlignment="1">
      <alignment horizontal="center" vertical="center"/>
    </xf>
    <xf numFmtId="0" fontId="9" fillId="0" borderId="0" xfId="0" applyFont="1" applyAlignment="1">
      <alignment horizontal="left" vertical="center" wrapText="1"/>
    </xf>
    <xf numFmtId="4" fontId="5" fillId="3" borderId="10" xfId="0" applyNumberFormat="1" applyFont="1" applyFill="1" applyBorder="1" applyAlignment="1">
      <alignment horizontal="center" vertical="center"/>
    </xf>
    <xf numFmtId="4" fontId="5" fillId="3" borderId="17" xfId="0" applyNumberFormat="1" applyFont="1" applyFill="1" applyBorder="1" applyAlignment="1">
      <alignment horizontal="center" vertical="center"/>
    </xf>
    <xf numFmtId="4" fontId="5" fillId="3" borderId="22" xfId="0" applyNumberFormat="1" applyFont="1" applyFill="1" applyBorder="1" applyAlignment="1">
      <alignment horizontal="center" vertical="center"/>
    </xf>
    <xf numFmtId="4" fontId="5" fillId="3" borderId="23" xfId="0" applyNumberFormat="1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4" fontId="13" fillId="3" borderId="19" xfId="0" applyNumberFormat="1" applyFont="1" applyFill="1" applyBorder="1" applyAlignment="1">
      <alignment horizontal="center" vertical="center"/>
    </xf>
    <xf numFmtId="4" fontId="13" fillId="3" borderId="20" xfId="0" applyNumberFormat="1" applyFont="1" applyFill="1" applyBorder="1" applyAlignment="1">
      <alignment horizontal="center" vertical="center"/>
    </xf>
    <xf numFmtId="4" fontId="13" fillId="3" borderId="10" xfId="0" applyNumberFormat="1" applyFont="1" applyFill="1" applyBorder="1" applyAlignment="1">
      <alignment horizontal="center" vertical="center"/>
    </xf>
    <xf numFmtId="0" fontId="6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43" fontId="6" fillId="3" borderId="0" xfId="1" applyFont="1" applyFill="1" applyAlignment="1">
      <alignment vertical="center"/>
    </xf>
    <xf numFmtId="0" fontId="24" fillId="0" borderId="38" xfId="0" applyFont="1" applyFill="1" applyBorder="1" applyAlignment="1">
      <alignment vertical="center" wrapText="1"/>
    </xf>
  </cellXfs>
  <cellStyles count="10">
    <cellStyle name="Millares" xfId="1" builtinId="3"/>
    <cellStyle name="Millares 2" xfId="2"/>
    <cellStyle name="Millares 2 2" xfId="3"/>
    <cellStyle name="Millares 3" xfId="4"/>
    <cellStyle name="Moneda 2" xfId="5"/>
    <cellStyle name="Normal" xfId="0" builtinId="0"/>
    <cellStyle name="Normal 2" xfId="6"/>
    <cellStyle name="Normal 3" xfId="7"/>
    <cellStyle name="Porcentaje 2" xfId="8"/>
    <cellStyle name="Porcentual 2" xfId="9"/>
  </cellStyles>
  <dxfs count="0"/>
  <tableStyles count="0" defaultTableStyle="TableStyleMedium9" defaultPivotStyle="PivotStyleLight16"/>
  <colors>
    <mruColors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47625</xdr:colOff>
      <xdr:row>0</xdr:row>
      <xdr:rowOff>126206</xdr:rowOff>
    </xdr:from>
    <xdr:to>
      <xdr:col>3</xdr:col>
      <xdr:colOff>1635919</xdr:colOff>
      <xdr:row>6</xdr:row>
      <xdr:rowOff>78581</xdr:rowOff>
    </xdr:to>
    <xdr:pic>
      <xdr:nvPicPr>
        <xdr:cNvPr id="13537" name="Imagen 3" descr="C:\Users\Sr. Reyes\Desktop\LOGO NUEVO SRSM\timbrado_Metropolitano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>
          <a:fillRect/>
        </a:stretch>
      </xdr:blipFill>
      <xdr:spPr bwMode="auto">
        <a:xfrm>
          <a:off x="83344" y="126206"/>
          <a:ext cx="2683669" cy="11668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371475</xdr:colOff>
      <xdr:row>0</xdr:row>
      <xdr:rowOff>0</xdr:rowOff>
    </xdr:from>
    <xdr:to>
      <xdr:col>6</xdr:col>
      <xdr:colOff>904876</xdr:colOff>
      <xdr:row>4</xdr:row>
      <xdr:rowOff>119062</xdr:rowOff>
    </xdr:to>
    <xdr:pic>
      <xdr:nvPicPr>
        <xdr:cNvPr id="13538" name="Imagen 5" descr="https://drive.google.com/uc?id=1ZeuRMNJ_ubq0Egzw9DzttKC7pmv8pvki&amp;export=download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53450" y="0"/>
          <a:ext cx="2600325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47625</xdr:colOff>
      <xdr:row>0</xdr:row>
      <xdr:rowOff>57150</xdr:rowOff>
    </xdr:from>
    <xdr:to>
      <xdr:col>5</xdr:col>
      <xdr:colOff>304800</xdr:colOff>
      <xdr:row>6</xdr:row>
      <xdr:rowOff>152400</xdr:rowOff>
    </xdr:to>
    <xdr:pic>
      <xdr:nvPicPr>
        <xdr:cNvPr id="14619" name="Imagen 3" descr="C:\Users\Sr. Reyes\Desktop\LOGO NUEVO SRSM\timbrado_Metropolitano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>
          <a:fillRect/>
        </a:stretch>
      </xdr:blipFill>
      <xdr:spPr bwMode="auto">
        <a:xfrm>
          <a:off x="47625" y="57150"/>
          <a:ext cx="2838450" cy="1247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628650</xdr:colOff>
      <xdr:row>159</xdr:row>
      <xdr:rowOff>28575</xdr:rowOff>
    </xdr:from>
    <xdr:to>
      <xdr:col>7</xdr:col>
      <xdr:colOff>895350</xdr:colOff>
      <xdr:row>169</xdr:row>
      <xdr:rowOff>123825</xdr:rowOff>
    </xdr:to>
    <xdr:pic>
      <xdr:nvPicPr>
        <xdr:cNvPr id="14620" name="Imagen 4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1075" y="54616350"/>
          <a:ext cx="6943725" cy="1714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390525</xdr:colOff>
      <xdr:row>0</xdr:row>
      <xdr:rowOff>19050</xdr:rowOff>
    </xdr:from>
    <xdr:to>
      <xdr:col>9</xdr:col>
      <xdr:colOff>104775</xdr:colOff>
      <xdr:row>4</xdr:row>
      <xdr:rowOff>142875</xdr:rowOff>
    </xdr:to>
    <xdr:pic>
      <xdr:nvPicPr>
        <xdr:cNvPr id="14621" name="Imagen 6" descr="https://drive.google.com/uc?id=1ZeuRMNJ_ubq0Egzw9DzttKC7pmv8pvki&amp;export=download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81950" y="19050"/>
          <a:ext cx="2600325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47625</xdr:colOff>
      <xdr:row>6</xdr:row>
      <xdr:rowOff>57150</xdr:rowOff>
    </xdr:to>
    <xdr:pic>
      <xdr:nvPicPr>
        <xdr:cNvPr id="15606" name="Imagen 3" descr="C:\Users\Sr. Reyes\Desktop\LOGO NUEVO SRSM\timbrado_Metropolitano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>
          <a:fillRect/>
        </a:stretch>
      </xdr:blipFill>
      <xdr:spPr bwMode="auto">
        <a:xfrm>
          <a:off x="0" y="0"/>
          <a:ext cx="2828925" cy="127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238125</xdr:colOff>
      <xdr:row>0</xdr:row>
      <xdr:rowOff>9525</xdr:rowOff>
    </xdr:from>
    <xdr:to>
      <xdr:col>8</xdr:col>
      <xdr:colOff>1562099</xdr:colOff>
      <xdr:row>4</xdr:row>
      <xdr:rowOff>180975</xdr:rowOff>
    </xdr:to>
    <xdr:pic>
      <xdr:nvPicPr>
        <xdr:cNvPr id="15607" name="Imagen 5" descr="https://drive.google.com/uc?id=1ZeuRMNJ_ubq0Egzw9DzttKC7pmv8pvki&amp;export=download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05825" y="9525"/>
          <a:ext cx="2724150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85725</xdr:rowOff>
    </xdr:from>
    <xdr:to>
      <xdr:col>6</xdr:col>
      <xdr:colOff>277906</xdr:colOff>
      <xdr:row>7</xdr:row>
      <xdr:rowOff>190500</xdr:rowOff>
    </xdr:to>
    <xdr:pic>
      <xdr:nvPicPr>
        <xdr:cNvPr id="16830" name="Imagen 3" descr="C:\Users\Sr. Reyes\Desktop\LOGO NUEVO SRSM\timbrado_Metropolitano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>
          <a:fillRect/>
        </a:stretch>
      </xdr:blipFill>
      <xdr:spPr bwMode="auto">
        <a:xfrm>
          <a:off x="0" y="247650"/>
          <a:ext cx="2819400" cy="1285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809625</xdr:colOff>
      <xdr:row>117</xdr:row>
      <xdr:rowOff>47625</xdr:rowOff>
    </xdr:from>
    <xdr:to>
      <xdr:col>8</xdr:col>
      <xdr:colOff>833799</xdr:colOff>
      <xdr:row>128</xdr:row>
      <xdr:rowOff>47625</xdr:rowOff>
    </xdr:to>
    <xdr:pic>
      <xdr:nvPicPr>
        <xdr:cNvPr id="16831" name="Imagen 5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3525" y="46101000"/>
          <a:ext cx="6934200" cy="1781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962025</xdr:colOff>
      <xdr:row>118</xdr:row>
      <xdr:rowOff>38100</xdr:rowOff>
    </xdr:from>
    <xdr:to>
      <xdr:col>8</xdr:col>
      <xdr:colOff>948099</xdr:colOff>
      <xdr:row>129</xdr:row>
      <xdr:rowOff>47624</xdr:rowOff>
    </xdr:to>
    <xdr:pic>
      <xdr:nvPicPr>
        <xdr:cNvPr id="16832" name="Imagen 6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85925" y="46253400"/>
          <a:ext cx="6934200" cy="179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1114425</xdr:colOff>
      <xdr:row>119</xdr:row>
      <xdr:rowOff>38100</xdr:rowOff>
    </xdr:from>
    <xdr:to>
      <xdr:col>8</xdr:col>
      <xdr:colOff>948099</xdr:colOff>
      <xdr:row>130</xdr:row>
      <xdr:rowOff>38101</xdr:rowOff>
    </xdr:to>
    <xdr:pic>
      <xdr:nvPicPr>
        <xdr:cNvPr id="16833" name="Imagen 7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8325" y="46415325"/>
          <a:ext cx="6934200" cy="1781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1266825</xdr:colOff>
      <xdr:row>120</xdr:row>
      <xdr:rowOff>28575</xdr:rowOff>
    </xdr:from>
    <xdr:to>
      <xdr:col>8</xdr:col>
      <xdr:colOff>948099</xdr:colOff>
      <xdr:row>131</xdr:row>
      <xdr:rowOff>38101</xdr:rowOff>
    </xdr:to>
    <xdr:pic>
      <xdr:nvPicPr>
        <xdr:cNvPr id="16834" name="Imagen 9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90725" y="46567725"/>
          <a:ext cx="6934200" cy="179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1352550</xdr:colOff>
      <xdr:row>0</xdr:row>
      <xdr:rowOff>66675</xdr:rowOff>
    </xdr:from>
    <xdr:to>
      <xdr:col>9</xdr:col>
      <xdr:colOff>1591875</xdr:colOff>
      <xdr:row>6</xdr:row>
      <xdr:rowOff>47625</xdr:rowOff>
    </xdr:to>
    <xdr:pic>
      <xdr:nvPicPr>
        <xdr:cNvPr id="16835" name="Imagen 8" descr="https://drive.google.com/uc?id=1ZeuRMNJ_ubq0Egzw9DzttKC7pmv8pvki&amp;export=download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2875" y="66675"/>
          <a:ext cx="3248025" cy="1076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85725</xdr:rowOff>
    </xdr:from>
    <xdr:to>
      <xdr:col>5</xdr:col>
      <xdr:colOff>447675</xdr:colOff>
      <xdr:row>7</xdr:row>
      <xdr:rowOff>190500</xdr:rowOff>
    </xdr:to>
    <xdr:pic>
      <xdr:nvPicPr>
        <xdr:cNvPr id="8745" name="Imagen 3" descr="C:\Users\Sr. Reyes\Desktop\LOGO NUEVO SRSM\timbrado_Metropolitano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>
          <a:fillRect/>
        </a:stretch>
      </xdr:blipFill>
      <xdr:spPr bwMode="auto">
        <a:xfrm>
          <a:off x="0" y="247650"/>
          <a:ext cx="2819400" cy="1285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1343025</xdr:colOff>
      <xdr:row>1</xdr:row>
      <xdr:rowOff>66675</xdr:rowOff>
    </xdr:from>
    <xdr:to>
      <xdr:col>10</xdr:col>
      <xdr:colOff>95250</xdr:colOff>
      <xdr:row>6</xdr:row>
      <xdr:rowOff>171450</xdr:rowOff>
    </xdr:to>
    <xdr:pic>
      <xdr:nvPicPr>
        <xdr:cNvPr id="8746" name="Imagen 5" descr="https://drive.google.com/uc?id=1ZeuRMNJ_ubq0Egzw9DzttKC7pmv8pvki&amp;export=download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2875" y="228600"/>
          <a:ext cx="3143250" cy="1038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orange.Perez/Downloads/DISPONIBILIDAD%20LIBRO%20BANCO%20ACTUALIZADO%202018....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julia.villar/Desktop/DOCUMENTOS%20PARA%20DISPONIBLIDAD/INCART%202023/LIBRO%20BANCO%2031%20DIC.21-20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ISPONIBILIDAD"/>
      <sheetName val="CUENTA SUBVENCION DE NOMINA"/>
      <sheetName val="CTA. RECOLECTORA (010)"/>
      <sheetName val="CTA. RECOLECTORA AUXILIAR"/>
      <sheetName val="CTA. OPERATIVA.(160)"/>
      <sheetName val="CTA. NOMINA 2018"/>
      <sheetName val="Hoja1"/>
      <sheetName val="RENTA CAFETERIA  JULIO 2018"/>
    </sheetNames>
    <sheetDataSet>
      <sheetData sheetId="0"/>
      <sheetData sheetId="1"/>
      <sheetData sheetId="2">
        <row r="6">
          <cell r="E6">
            <v>0</v>
          </cell>
        </row>
      </sheetData>
      <sheetData sheetId="3"/>
      <sheetData sheetId="4"/>
      <sheetData sheetId="5"/>
      <sheetData sheetId="6"/>
      <sheetData sheetId="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TA. RECOLECTORA (010) y 3000"/>
      <sheetName val="CTA. RECOLECTORA AUXILIAR 3001"/>
      <sheetName val="CTA. OPERATIVA.(160)"/>
      <sheetName val="Hoja1"/>
      <sheetName val="CTA. NOMINA 2000"/>
      <sheetName val="CTA. FONDOCYT 960"/>
    </sheetNames>
    <sheetDataSet>
      <sheetData sheetId="0">
        <row r="2777">
          <cell r="G2777">
            <v>1925643.5403998392</v>
          </cell>
        </row>
        <row r="2982">
          <cell r="G2982">
            <v>11093117.210399834</v>
          </cell>
        </row>
      </sheetData>
      <sheetData sheetId="1">
        <row r="2091">
          <cell r="J2091">
            <v>3342132.2615000275</v>
          </cell>
        </row>
        <row r="2173">
          <cell r="J2173">
            <v>-1600630.318499974</v>
          </cell>
        </row>
      </sheetData>
      <sheetData sheetId="2">
        <row r="464">
          <cell r="J464">
            <v>1647400.8473000103</v>
          </cell>
        </row>
        <row r="507">
          <cell r="J507">
            <v>342285.28680001071</v>
          </cell>
        </row>
      </sheetData>
      <sheetData sheetId="3"/>
      <sheetData sheetId="4">
        <row r="605">
          <cell r="G605">
            <v>1970500.4439999089</v>
          </cell>
        </row>
        <row r="647">
          <cell r="G647">
            <v>172825.77399991592</v>
          </cell>
        </row>
      </sheetData>
      <sheetData sheetId="5">
        <row r="53">
          <cell r="J53">
            <v>335034.22999999975</v>
          </cell>
        </row>
        <row r="55">
          <cell r="J55">
            <v>334779.22999999975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Brío">
      <a:dk1>
        <a:sysClr val="windowText" lastClr="000000"/>
      </a:dk1>
      <a:lt1>
        <a:sysClr val="window" lastClr="FFFFFF"/>
      </a:lt1>
      <a:dk2>
        <a:srgbClr val="666666"/>
      </a:dk2>
      <a:lt2>
        <a:srgbClr val="D2D2D2"/>
      </a:lt2>
      <a:accent1>
        <a:srgbClr val="FF388C"/>
      </a:accent1>
      <a:accent2>
        <a:srgbClr val="E40059"/>
      </a:accent2>
      <a:accent3>
        <a:srgbClr val="9C007F"/>
      </a:accent3>
      <a:accent4>
        <a:srgbClr val="68007F"/>
      </a:accent4>
      <a:accent5>
        <a:srgbClr val="005BD3"/>
      </a:accent5>
      <a:accent6>
        <a:srgbClr val="00349E"/>
      </a:accent6>
      <a:hlink>
        <a:srgbClr val="17BBFD"/>
      </a:hlink>
      <a:folHlink>
        <a:srgbClr val="FF79C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>
    <tabColor rgb="FFFFC000"/>
  </sheetPr>
  <dimension ref="A1:N239"/>
  <sheetViews>
    <sheetView tabSelected="1" view="pageBreakPreview" topLeftCell="B4" zoomScale="50" zoomScaleNormal="80" zoomScaleSheetLayoutView="50" workbookViewId="0">
      <selection activeCell="G201" sqref="G201"/>
    </sheetView>
  </sheetViews>
  <sheetFormatPr baseColWidth="10" defaultColWidth="9.140625" defaultRowHeight="12.75" x14ac:dyDescent="0.2"/>
  <cols>
    <col min="1" max="1" width="16.28515625" style="1" hidden="1" customWidth="1"/>
    <col min="2" max="2" width="16.85546875" style="1" customWidth="1"/>
    <col min="3" max="3" width="12.5703125" style="1" hidden="1" customWidth="1"/>
    <col min="4" max="4" width="79.7109375" style="1" customWidth="1"/>
    <col min="5" max="5" width="33.85546875" style="1" customWidth="1"/>
    <col min="6" max="6" width="31" style="204" customWidth="1"/>
    <col min="7" max="7" width="27.5703125" style="1" customWidth="1"/>
    <col min="8" max="8" width="19.28515625" style="11" bestFit="1" customWidth="1"/>
    <col min="9" max="9" width="15.28515625" style="11" bestFit="1" customWidth="1"/>
    <col min="10" max="11" width="9.140625" style="11"/>
    <col min="12" max="16384" width="9.140625" style="1"/>
  </cols>
  <sheetData>
    <row r="1" spans="1:14" s="11" customFormat="1" ht="15" customHeight="1" x14ac:dyDescent="0.2">
      <c r="F1" s="191"/>
    </row>
    <row r="2" spans="1:14" s="11" customFormat="1" x14ac:dyDescent="0.2">
      <c r="F2" s="191"/>
    </row>
    <row r="3" spans="1:14" s="14" customFormat="1" ht="12" customHeight="1" x14ac:dyDescent="0.2">
      <c r="F3" s="192"/>
    </row>
    <row r="4" spans="1:14" s="15" customFormat="1" ht="18" customHeight="1" x14ac:dyDescent="0.3">
      <c r="A4" s="16"/>
      <c r="B4" s="12"/>
      <c r="C4" s="16"/>
      <c r="D4" s="16"/>
      <c r="E4" s="16"/>
      <c r="F4" s="193"/>
      <c r="G4" s="16"/>
      <c r="H4" s="16"/>
      <c r="I4" s="16"/>
    </row>
    <row r="5" spans="1:14" s="13" customFormat="1" ht="18.75" x14ac:dyDescent="0.2">
      <c r="A5" s="208"/>
      <c r="B5" s="208"/>
      <c r="C5" s="208"/>
      <c r="D5" s="208"/>
      <c r="E5" s="208"/>
      <c r="F5" s="208"/>
      <c r="G5" s="208"/>
    </row>
    <row r="6" spans="1:14" s="15" customFormat="1" ht="18.75" x14ac:dyDescent="0.3">
      <c r="A6" s="208" t="s">
        <v>10</v>
      </c>
      <c r="B6" s="208"/>
      <c r="C6" s="208"/>
      <c r="D6" s="208"/>
      <c r="E6" s="208"/>
      <c r="F6" s="208"/>
      <c r="G6" s="208"/>
      <c r="H6" s="16"/>
      <c r="I6" s="16"/>
    </row>
    <row r="7" spans="1:14" s="14" customFormat="1" ht="18.75" x14ac:dyDescent="0.2">
      <c r="A7" s="208" t="s">
        <v>15</v>
      </c>
      <c r="B7" s="208"/>
      <c r="C7" s="208"/>
      <c r="D7" s="208"/>
      <c r="E7" s="208"/>
      <c r="F7" s="208"/>
      <c r="G7" s="208"/>
    </row>
    <row r="8" spans="1:14" s="17" customFormat="1" ht="21" customHeight="1" x14ac:dyDescent="0.2">
      <c r="A8" s="214" t="s">
        <v>3</v>
      </c>
      <c r="B8" s="214"/>
      <c r="C8" s="214"/>
      <c r="D8" s="214"/>
      <c r="E8" s="214"/>
      <c r="F8" s="214"/>
      <c r="G8" s="214"/>
    </row>
    <row r="9" spans="1:14" s="14" customFormat="1" ht="18.75" x14ac:dyDescent="0.2">
      <c r="A9" s="215" t="s">
        <v>78</v>
      </c>
      <c r="B9" s="215"/>
      <c r="C9" s="215"/>
      <c r="D9" s="215"/>
      <c r="E9" s="215"/>
      <c r="F9" s="215"/>
      <c r="G9" s="215"/>
    </row>
    <row r="10" spans="1:14" s="14" customFormat="1" ht="18.75" x14ac:dyDescent="0.2">
      <c r="A10" s="15"/>
      <c r="B10" s="31"/>
      <c r="C10" s="31"/>
      <c r="D10" s="31"/>
      <c r="E10" s="31"/>
      <c r="F10" s="194"/>
      <c r="G10" s="15"/>
    </row>
    <row r="11" spans="1:14" s="14" customFormat="1" ht="18.75" x14ac:dyDescent="0.2">
      <c r="A11" s="15"/>
      <c r="B11" s="31"/>
      <c r="C11" s="31"/>
      <c r="D11" s="31"/>
      <c r="E11" s="31"/>
      <c r="F11" s="194"/>
      <c r="G11" s="15"/>
    </row>
    <row r="12" spans="1:14" s="11" customFormat="1" ht="19.5" customHeight="1" thickBot="1" x14ac:dyDescent="0.25">
      <c r="F12" s="191"/>
      <c r="N12" s="30"/>
    </row>
    <row r="13" spans="1:14" s="3" customFormat="1" ht="27.75" customHeight="1" thickTop="1" thickBot="1" x14ac:dyDescent="0.25">
      <c r="A13" s="211"/>
      <c r="B13" s="210" t="s">
        <v>14</v>
      </c>
      <c r="C13" s="210"/>
      <c r="D13" s="210"/>
      <c r="E13" s="210"/>
      <c r="F13" s="210"/>
      <c r="G13" s="210"/>
      <c r="H13" s="7"/>
      <c r="I13" s="7"/>
      <c r="J13" s="7"/>
      <c r="K13" s="7"/>
    </row>
    <row r="14" spans="1:14" s="3" customFormat="1" ht="27.75" customHeight="1" thickTop="1" thickBot="1" x14ac:dyDescent="0.25">
      <c r="A14" s="211"/>
      <c r="B14" s="209" t="s">
        <v>15</v>
      </c>
      <c r="C14" s="209"/>
      <c r="D14" s="209"/>
      <c r="E14" s="209"/>
      <c r="F14" s="209"/>
      <c r="G14" s="76">
        <f>'[2]CTA. RECOLECTORA (010) y 3000'!$G$2777</f>
        <v>1925643.5403998392</v>
      </c>
      <c r="H14" s="7"/>
      <c r="I14" s="7"/>
      <c r="J14" s="7"/>
      <c r="K14" s="7"/>
    </row>
    <row r="15" spans="1:14" s="3" customFormat="1" ht="26.25" customHeight="1" thickTop="1" thickBot="1" x14ac:dyDescent="0.25">
      <c r="A15" s="211"/>
      <c r="B15" s="213"/>
      <c r="C15" s="213"/>
      <c r="D15" s="213"/>
      <c r="E15" s="213"/>
      <c r="F15" s="213"/>
      <c r="G15" s="76">
        <v>0</v>
      </c>
      <c r="H15" s="7"/>
      <c r="I15" s="7"/>
      <c r="J15" s="7"/>
      <c r="K15" s="7"/>
    </row>
    <row r="16" spans="1:14" s="3" customFormat="1" ht="34.5" customHeight="1" thickTop="1" thickBot="1" x14ac:dyDescent="0.25">
      <c r="A16" s="212"/>
      <c r="B16" s="62" t="s">
        <v>4</v>
      </c>
      <c r="C16" s="62" t="s">
        <v>5</v>
      </c>
      <c r="D16" s="62" t="s">
        <v>6</v>
      </c>
      <c r="E16" s="62" t="s">
        <v>0</v>
      </c>
      <c r="F16" s="76" t="s">
        <v>1</v>
      </c>
      <c r="G16" s="62" t="s">
        <v>2</v>
      </c>
      <c r="H16" s="7"/>
      <c r="I16" s="7"/>
      <c r="J16" s="7"/>
      <c r="K16" s="7"/>
    </row>
    <row r="17" spans="1:8" s="10" customFormat="1" ht="36.75" customHeight="1" thickTop="1" thickBot="1" x14ac:dyDescent="0.25">
      <c r="A17" s="42"/>
      <c r="B17" s="157"/>
      <c r="C17" s="158"/>
      <c r="D17" s="157">
        <v>44957</v>
      </c>
      <c r="E17" s="159">
        <f>'[1]CTA. RECOLECTORA (010)'!E6</f>
        <v>0</v>
      </c>
      <c r="F17" s="160">
        <v>0</v>
      </c>
      <c r="G17" s="161">
        <f>+G14</f>
        <v>1925643.5403998392</v>
      </c>
      <c r="H17" s="81"/>
    </row>
    <row r="18" spans="1:8" s="10" customFormat="1" ht="27" customHeight="1" thickTop="1" thickBot="1" x14ac:dyDescent="0.25">
      <c r="A18" s="43"/>
      <c r="B18" s="121">
        <v>44958</v>
      </c>
      <c r="C18" s="122"/>
      <c r="D18" s="123" t="s">
        <v>79</v>
      </c>
      <c r="E18" s="124"/>
      <c r="F18" s="195">
        <v>4383.3599999999997</v>
      </c>
      <c r="G18" s="125">
        <f>G17+E18-F18</f>
        <v>1921260.1803998391</v>
      </c>
    </row>
    <row r="19" spans="1:8" s="10" customFormat="1" ht="18" thickTop="1" thickBot="1" x14ac:dyDescent="0.25">
      <c r="A19" s="24"/>
      <c r="B19" s="126">
        <v>44958</v>
      </c>
      <c r="C19" s="127"/>
      <c r="D19" s="123" t="s">
        <v>41</v>
      </c>
      <c r="E19" s="124">
        <v>62421</v>
      </c>
      <c r="F19" s="196"/>
      <c r="G19" s="125">
        <f t="shared" ref="G19:G82" si="0">G18+E19-F19</f>
        <v>1983681.1803998391</v>
      </c>
    </row>
    <row r="20" spans="1:8" s="7" customFormat="1" ht="18" thickTop="1" thickBot="1" x14ac:dyDescent="0.25">
      <c r="A20" s="24"/>
      <c r="B20" s="126">
        <v>44958</v>
      </c>
      <c r="C20" s="127"/>
      <c r="D20" s="123" t="s">
        <v>41</v>
      </c>
      <c r="E20" s="124">
        <v>60210</v>
      </c>
      <c r="F20" s="196"/>
      <c r="G20" s="125">
        <f t="shared" si="0"/>
        <v>2043891.1803998391</v>
      </c>
    </row>
    <row r="21" spans="1:8" s="7" customFormat="1" ht="18" thickTop="1" thickBot="1" x14ac:dyDescent="0.25">
      <c r="A21" s="24"/>
      <c r="B21" s="126">
        <v>44958</v>
      </c>
      <c r="C21" s="127"/>
      <c r="D21" s="123" t="s">
        <v>41</v>
      </c>
      <c r="E21" s="124">
        <v>5000</v>
      </c>
      <c r="F21" s="196"/>
      <c r="G21" s="125">
        <f t="shared" si="0"/>
        <v>2048891.1803998391</v>
      </c>
    </row>
    <row r="22" spans="1:8" s="7" customFormat="1" ht="18" thickTop="1" thickBot="1" x14ac:dyDescent="0.25">
      <c r="A22" s="24"/>
      <c r="B22" s="126">
        <v>44958</v>
      </c>
      <c r="C22" s="127"/>
      <c r="D22" s="123" t="s">
        <v>41</v>
      </c>
      <c r="E22" s="124">
        <v>4045</v>
      </c>
      <c r="F22" s="196"/>
      <c r="G22" s="125">
        <f t="shared" si="0"/>
        <v>2052936.1803998391</v>
      </c>
    </row>
    <row r="23" spans="1:8" s="7" customFormat="1" ht="18" thickTop="1" thickBot="1" x14ac:dyDescent="0.25">
      <c r="A23" s="24"/>
      <c r="B23" s="126">
        <v>44958</v>
      </c>
      <c r="C23" s="127"/>
      <c r="D23" s="123" t="s">
        <v>29</v>
      </c>
      <c r="E23" s="124">
        <v>53797.91</v>
      </c>
      <c r="F23" s="196">
        <v>1398.74</v>
      </c>
      <c r="G23" s="125">
        <f t="shared" si="0"/>
        <v>2105335.3503998388</v>
      </c>
    </row>
    <row r="24" spans="1:8" s="7" customFormat="1" ht="18" thickTop="1" thickBot="1" x14ac:dyDescent="0.25">
      <c r="A24" s="24"/>
      <c r="B24" s="126">
        <v>44958</v>
      </c>
      <c r="C24" s="127"/>
      <c r="D24" s="123" t="s">
        <v>71</v>
      </c>
      <c r="E24" s="124">
        <v>622065.88</v>
      </c>
      <c r="F24" s="196"/>
      <c r="G24" s="125">
        <f t="shared" si="0"/>
        <v>2727401.2303998386</v>
      </c>
    </row>
    <row r="25" spans="1:8" s="7" customFormat="1" ht="18" thickTop="1" thickBot="1" x14ac:dyDescent="0.25">
      <c r="A25" s="24"/>
      <c r="B25" s="126">
        <v>44958</v>
      </c>
      <c r="C25" s="127"/>
      <c r="D25" s="123" t="s">
        <v>71</v>
      </c>
      <c r="E25" s="124">
        <v>143284.23000000001</v>
      </c>
      <c r="F25" s="196"/>
      <c r="G25" s="125">
        <f t="shared" si="0"/>
        <v>2870685.4603998386</v>
      </c>
    </row>
    <row r="26" spans="1:8" s="7" customFormat="1" ht="18" customHeight="1" thickTop="1" thickBot="1" x14ac:dyDescent="0.25">
      <c r="A26" s="24"/>
      <c r="B26" s="126">
        <v>44958</v>
      </c>
      <c r="C26" s="127"/>
      <c r="D26" s="123" t="s">
        <v>80</v>
      </c>
      <c r="E26" s="124">
        <v>20000</v>
      </c>
      <c r="F26" s="196"/>
      <c r="G26" s="125">
        <f t="shared" si="0"/>
        <v>2890685.4603998386</v>
      </c>
    </row>
    <row r="27" spans="1:8" s="7" customFormat="1" ht="18" thickTop="1" thickBot="1" x14ac:dyDescent="0.25">
      <c r="A27" s="24"/>
      <c r="B27" s="126">
        <v>44958</v>
      </c>
      <c r="C27" s="127"/>
      <c r="D27" s="123" t="s">
        <v>23</v>
      </c>
      <c r="E27" s="124"/>
      <c r="F27" s="196">
        <v>459538.5</v>
      </c>
      <c r="G27" s="125">
        <f t="shared" si="0"/>
        <v>2431146.9603998386</v>
      </c>
    </row>
    <row r="28" spans="1:8" s="7" customFormat="1" ht="17.25" customHeight="1" thickTop="1" thickBot="1" x14ac:dyDescent="0.25">
      <c r="A28" s="24"/>
      <c r="B28" s="126">
        <v>44958</v>
      </c>
      <c r="C28" s="127"/>
      <c r="D28" s="123" t="s">
        <v>23</v>
      </c>
      <c r="E28" s="124"/>
      <c r="F28" s="196">
        <v>577069.87</v>
      </c>
      <c r="G28" s="125">
        <f t="shared" si="0"/>
        <v>1854077.0903998385</v>
      </c>
    </row>
    <row r="29" spans="1:8" s="7" customFormat="1" ht="24.75" customHeight="1" thickTop="1" thickBot="1" x14ac:dyDescent="0.25">
      <c r="A29" s="24"/>
      <c r="B29" s="126">
        <v>44959</v>
      </c>
      <c r="C29" s="127"/>
      <c r="D29" s="123" t="s">
        <v>41</v>
      </c>
      <c r="E29" s="124">
        <v>175650</v>
      </c>
      <c r="F29" s="196"/>
      <c r="G29" s="125">
        <f t="shared" si="0"/>
        <v>2029727.0903998385</v>
      </c>
    </row>
    <row r="30" spans="1:8" s="7" customFormat="1" ht="18" thickTop="1" thickBot="1" x14ac:dyDescent="0.25">
      <c r="A30" s="24"/>
      <c r="B30" s="126">
        <v>44959</v>
      </c>
      <c r="C30" s="127"/>
      <c r="D30" s="123" t="s">
        <v>41</v>
      </c>
      <c r="E30" s="124">
        <v>44550</v>
      </c>
      <c r="F30" s="196"/>
      <c r="G30" s="125">
        <f t="shared" si="0"/>
        <v>2074277.0903998385</v>
      </c>
    </row>
    <row r="31" spans="1:8" s="7" customFormat="1" ht="18" thickTop="1" thickBot="1" x14ac:dyDescent="0.25">
      <c r="A31" s="24"/>
      <c r="B31" s="126">
        <v>44959</v>
      </c>
      <c r="C31" s="127"/>
      <c r="D31" s="123" t="s">
        <v>41</v>
      </c>
      <c r="E31" s="124">
        <v>8475</v>
      </c>
      <c r="F31" s="196"/>
      <c r="G31" s="125">
        <f t="shared" si="0"/>
        <v>2082752.0903998385</v>
      </c>
    </row>
    <row r="32" spans="1:8" s="7" customFormat="1" ht="18" thickTop="1" thickBot="1" x14ac:dyDescent="0.25">
      <c r="A32" s="24"/>
      <c r="B32" s="126">
        <v>44959</v>
      </c>
      <c r="C32" s="127"/>
      <c r="D32" s="123" t="s">
        <v>29</v>
      </c>
      <c r="E32" s="124">
        <v>46722.83</v>
      </c>
      <c r="F32" s="196">
        <v>1214.78</v>
      </c>
      <c r="G32" s="125">
        <f t="shared" si="0"/>
        <v>2128260.1403998388</v>
      </c>
    </row>
    <row r="33" spans="1:9" s="7" customFormat="1" ht="20.25" customHeight="1" thickTop="1" thickBot="1" x14ac:dyDescent="0.25">
      <c r="A33" s="24"/>
      <c r="B33" s="126">
        <v>44959</v>
      </c>
      <c r="C33" s="127"/>
      <c r="D33" s="123" t="s">
        <v>22</v>
      </c>
      <c r="E33" s="124">
        <v>511471.2</v>
      </c>
      <c r="F33" s="196"/>
      <c r="G33" s="125">
        <f t="shared" si="0"/>
        <v>2639731.340399839</v>
      </c>
    </row>
    <row r="34" spans="1:9" s="7" customFormat="1" ht="18" thickTop="1" thickBot="1" x14ac:dyDescent="0.25">
      <c r="A34" s="24"/>
      <c r="B34" s="126">
        <v>44959</v>
      </c>
      <c r="C34" s="127"/>
      <c r="D34" s="123" t="s">
        <v>22</v>
      </c>
      <c r="E34" s="124">
        <v>5139584.97</v>
      </c>
      <c r="F34" s="196"/>
      <c r="G34" s="125">
        <f t="shared" si="0"/>
        <v>7779316.3103998387</v>
      </c>
    </row>
    <row r="35" spans="1:9" s="7" customFormat="1" ht="18" thickTop="1" thickBot="1" x14ac:dyDescent="0.25">
      <c r="A35" s="24"/>
      <c r="B35" s="126">
        <v>44959</v>
      </c>
      <c r="C35" s="127"/>
      <c r="D35" s="123" t="s">
        <v>22</v>
      </c>
      <c r="E35" s="124">
        <v>38128.089999999997</v>
      </c>
      <c r="F35" s="196"/>
      <c r="G35" s="125">
        <f t="shared" si="0"/>
        <v>7817444.4003998386</v>
      </c>
    </row>
    <row r="36" spans="1:9" s="7" customFormat="1" ht="18" thickTop="1" thickBot="1" x14ac:dyDescent="0.25">
      <c r="A36" s="24"/>
      <c r="B36" s="126">
        <v>44959</v>
      </c>
      <c r="C36" s="127"/>
      <c r="D36" s="123" t="s">
        <v>22</v>
      </c>
      <c r="E36" s="124">
        <v>2746771.43</v>
      </c>
      <c r="F36" s="196"/>
      <c r="G36" s="125">
        <f t="shared" si="0"/>
        <v>10564215.830399839</v>
      </c>
    </row>
    <row r="37" spans="1:9" s="7" customFormat="1" ht="18" thickTop="1" thickBot="1" x14ac:dyDescent="0.25">
      <c r="A37" s="24"/>
      <c r="B37" s="126">
        <v>44959</v>
      </c>
      <c r="C37" s="127"/>
      <c r="D37" s="123" t="s">
        <v>22</v>
      </c>
      <c r="E37" s="124">
        <v>734029.5</v>
      </c>
      <c r="F37" s="196"/>
      <c r="G37" s="125">
        <f t="shared" si="0"/>
        <v>11298245.330399839</v>
      </c>
    </row>
    <row r="38" spans="1:9" s="7" customFormat="1" ht="15" customHeight="1" thickTop="1" thickBot="1" x14ac:dyDescent="0.25">
      <c r="A38" s="24"/>
      <c r="B38" s="126">
        <v>44959</v>
      </c>
      <c r="C38" s="127"/>
      <c r="D38" s="123" t="s">
        <v>22</v>
      </c>
      <c r="E38" s="124">
        <v>4583685.1500000004</v>
      </c>
      <c r="F38" s="196"/>
      <c r="G38" s="125">
        <f t="shared" si="0"/>
        <v>15881930.48039984</v>
      </c>
    </row>
    <row r="39" spans="1:9" s="7" customFormat="1" ht="18" thickTop="1" thickBot="1" x14ac:dyDescent="0.25">
      <c r="A39" s="24"/>
      <c r="B39" s="126">
        <v>44959</v>
      </c>
      <c r="C39" s="127"/>
      <c r="D39" s="123" t="s">
        <v>22</v>
      </c>
      <c r="E39" s="124">
        <v>2009331.1</v>
      </c>
      <c r="F39" s="196"/>
      <c r="G39" s="125">
        <f t="shared" si="0"/>
        <v>17891261.580399841</v>
      </c>
    </row>
    <row r="40" spans="1:9" s="7" customFormat="1" ht="14.25" customHeight="1" thickTop="1" thickBot="1" x14ac:dyDescent="0.25">
      <c r="A40" s="24"/>
      <c r="B40" s="126">
        <v>44959</v>
      </c>
      <c r="C40" s="127"/>
      <c r="D40" s="123" t="s">
        <v>22</v>
      </c>
      <c r="E40" s="124">
        <v>124395.4</v>
      </c>
      <c r="F40" s="196"/>
      <c r="G40" s="125">
        <f t="shared" si="0"/>
        <v>18015656.98039984</v>
      </c>
    </row>
    <row r="41" spans="1:9" s="7" customFormat="1" ht="18" thickTop="1" thickBot="1" x14ac:dyDescent="0.25">
      <c r="A41" s="24"/>
      <c r="B41" s="126">
        <v>44959</v>
      </c>
      <c r="C41" s="127"/>
      <c r="D41" s="123" t="s">
        <v>22</v>
      </c>
      <c r="E41" s="124">
        <v>3505778.72</v>
      </c>
      <c r="F41" s="196"/>
      <c r="G41" s="125">
        <f t="shared" si="0"/>
        <v>21521435.700399838</v>
      </c>
    </row>
    <row r="42" spans="1:9" s="7" customFormat="1" ht="18" customHeight="1" thickTop="1" thickBot="1" x14ac:dyDescent="0.25">
      <c r="A42" s="24"/>
      <c r="B42" s="126">
        <v>44960</v>
      </c>
      <c r="C42" s="127"/>
      <c r="D42" s="123" t="s">
        <v>41</v>
      </c>
      <c r="E42" s="124">
        <v>116425</v>
      </c>
      <c r="F42" s="197"/>
      <c r="G42" s="125">
        <f t="shared" si="0"/>
        <v>21637860.700399838</v>
      </c>
    </row>
    <row r="43" spans="1:9" s="7" customFormat="1" ht="18" thickTop="1" thickBot="1" x14ac:dyDescent="0.25">
      <c r="A43" s="24"/>
      <c r="B43" s="126">
        <v>44960</v>
      </c>
      <c r="C43" s="127"/>
      <c r="D43" s="123" t="s">
        <v>41</v>
      </c>
      <c r="E43" s="124">
        <v>38990</v>
      </c>
      <c r="F43" s="196"/>
      <c r="G43" s="125">
        <f t="shared" si="0"/>
        <v>21676850.700399838</v>
      </c>
    </row>
    <row r="44" spans="1:9" s="7" customFormat="1" ht="18" thickTop="1" thickBot="1" x14ac:dyDescent="0.25">
      <c r="A44" s="24"/>
      <c r="B44" s="126">
        <v>44960</v>
      </c>
      <c r="C44" s="127"/>
      <c r="D44" s="123" t="s">
        <v>41</v>
      </c>
      <c r="E44" s="124">
        <v>32400</v>
      </c>
      <c r="F44" s="196"/>
      <c r="G44" s="125">
        <f t="shared" si="0"/>
        <v>21709250.700399838</v>
      </c>
    </row>
    <row r="45" spans="1:9" s="7" customFormat="1" ht="27" customHeight="1" thickTop="1" thickBot="1" x14ac:dyDescent="0.25">
      <c r="A45" s="24"/>
      <c r="B45" s="126">
        <v>44960</v>
      </c>
      <c r="C45" s="127"/>
      <c r="D45" s="123" t="s">
        <v>41</v>
      </c>
      <c r="E45" s="124">
        <v>5655</v>
      </c>
      <c r="F45" s="196"/>
      <c r="G45" s="125">
        <f t="shared" si="0"/>
        <v>21714905.700399838</v>
      </c>
    </row>
    <row r="46" spans="1:9" s="7" customFormat="1" ht="21" customHeight="1" thickTop="1" thickBot="1" x14ac:dyDescent="0.25">
      <c r="A46" s="24"/>
      <c r="B46" s="126">
        <v>44960</v>
      </c>
      <c r="C46" s="127"/>
      <c r="D46" s="141" t="s">
        <v>29</v>
      </c>
      <c r="E46" s="124">
        <v>42212.88</v>
      </c>
      <c r="F46" s="197">
        <v>1097.56</v>
      </c>
      <c r="G46" s="125">
        <f t="shared" si="0"/>
        <v>21756021.020399839</v>
      </c>
      <c r="H46" s="228"/>
      <c r="I46" s="113"/>
    </row>
    <row r="47" spans="1:9" s="7" customFormat="1" ht="19.5" customHeight="1" thickTop="1" thickBot="1" x14ac:dyDescent="0.25">
      <c r="A47" s="24"/>
      <c r="B47" s="126">
        <v>44961</v>
      </c>
      <c r="C47" s="127"/>
      <c r="D47" s="123" t="s">
        <v>41</v>
      </c>
      <c r="E47" s="124">
        <v>8500</v>
      </c>
      <c r="F47" s="197"/>
      <c r="G47" s="125">
        <f t="shared" si="0"/>
        <v>21764521.020399839</v>
      </c>
    </row>
    <row r="48" spans="1:9" s="7" customFormat="1" ht="18" thickTop="1" thickBot="1" x14ac:dyDescent="0.25">
      <c r="A48" s="24"/>
      <c r="B48" s="126">
        <v>44962</v>
      </c>
      <c r="C48" s="127"/>
      <c r="D48" s="123" t="s">
        <v>41</v>
      </c>
      <c r="E48" s="124">
        <v>27700</v>
      </c>
      <c r="F48" s="196"/>
      <c r="G48" s="125">
        <f t="shared" si="0"/>
        <v>21792221.020399839</v>
      </c>
    </row>
    <row r="49" spans="1:7" s="7" customFormat="1" ht="18" thickTop="1" thickBot="1" x14ac:dyDescent="0.25">
      <c r="A49" s="24"/>
      <c r="B49" s="126">
        <v>44963</v>
      </c>
      <c r="C49" s="127"/>
      <c r="D49" s="123" t="s">
        <v>41</v>
      </c>
      <c r="E49" s="124">
        <v>74602</v>
      </c>
      <c r="F49" s="196"/>
      <c r="G49" s="125">
        <f t="shared" si="0"/>
        <v>21866823.020399839</v>
      </c>
    </row>
    <row r="50" spans="1:7" s="7" customFormat="1" ht="18" thickTop="1" thickBot="1" x14ac:dyDescent="0.25">
      <c r="A50" s="24"/>
      <c r="B50" s="126">
        <v>44963</v>
      </c>
      <c r="C50" s="127"/>
      <c r="D50" s="123" t="s">
        <v>41</v>
      </c>
      <c r="E50" s="124">
        <v>52380</v>
      </c>
      <c r="F50" s="196"/>
      <c r="G50" s="125">
        <f t="shared" si="0"/>
        <v>21919203.020399839</v>
      </c>
    </row>
    <row r="51" spans="1:7" s="7" customFormat="1" ht="18" thickTop="1" thickBot="1" x14ac:dyDescent="0.25">
      <c r="A51" s="24"/>
      <c r="B51" s="126">
        <v>44963</v>
      </c>
      <c r="C51" s="127"/>
      <c r="D51" s="123" t="s">
        <v>41</v>
      </c>
      <c r="E51" s="124">
        <v>6450</v>
      </c>
      <c r="F51" s="196"/>
      <c r="G51" s="125">
        <f t="shared" si="0"/>
        <v>21925653.020399839</v>
      </c>
    </row>
    <row r="52" spans="1:7" s="7" customFormat="1" ht="29.25" customHeight="1" thickTop="1" thickBot="1" x14ac:dyDescent="0.25">
      <c r="A52" s="24"/>
      <c r="B52" s="126">
        <v>44963</v>
      </c>
      <c r="C52" s="127"/>
      <c r="D52" s="123" t="s">
        <v>29</v>
      </c>
      <c r="E52" s="124">
        <v>15626.37</v>
      </c>
      <c r="F52" s="196">
        <v>406.28</v>
      </c>
      <c r="G52" s="125">
        <f t="shared" si="0"/>
        <v>21940873.110399839</v>
      </c>
    </row>
    <row r="53" spans="1:7" s="7" customFormat="1" ht="31.5" thickTop="1" thickBot="1" x14ac:dyDescent="0.25">
      <c r="A53" s="24"/>
      <c r="B53" s="126">
        <v>44963</v>
      </c>
      <c r="C53" s="127"/>
      <c r="D53" s="123" t="s">
        <v>81</v>
      </c>
      <c r="E53" s="124">
        <v>200</v>
      </c>
      <c r="F53" s="196">
        <v>31</v>
      </c>
      <c r="G53" s="125">
        <f t="shared" si="0"/>
        <v>21941042.110399839</v>
      </c>
    </row>
    <row r="54" spans="1:7" s="7" customFormat="1" ht="28.5" customHeight="1" thickTop="1" thickBot="1" x14ac:dyDescent="0.25">
      <c r="A54" s="24"/>
      <c r="B54" s="126">
        <v>44963</v>
      </c>
      <c r="C54" s="127"/>
      <c r="D54" s="128" t="s">
        <v>82</v>
      </c>
      <c r="E54" s="124">
        <v>70000</v>
      </c>
      <c r="F54" s="198"/>
      <c r="G54" s="125">
        <f t="shared" si="0"/>
        <v>22011042.110399839</v>
      </c>
    </row>
    <row r="55" spans="1:7" s="7" customFormat="1" ht="27.75" customHeight="1" thickTop="1" thickBot="1" x14ac:dyDescent="0.25">
      <c r="A55" s="24"/>
      <c r="B55" s="126">
        <v>44963</v>
      </c>
      <c r="C55" s="127"/>
      <c r="D55" s="123" t="s">
        <v>83</v>
      </c>
      <c r="E55" s="124">
        <v>62526.400000000001</v>
      </c>
      <c r="F55" s="196"/>
      <c r="G55" s="125">
        <f t="shared" si="0"/>
        <v>22073568.510399837</v>
      </c>
    </row>
    <row r="56" spans="1:7" s="7" customFormat="1" ht="18" thickTop="1" thickBot="1" x14ac:dyDescent="0.25">
      <c r="A56" s="24"/>
      <c r="B56" s="126">
        <v>44963</v>
      </c>
      <c r="C56" s="127"/>
      <c r="D56" s="123" t="s">
        <v>23</v>
      </c>
      <c r="E56" s="124"/>
      <c r="F56" s="196">
        <v>103819</v>
      </c>
      <c r="G56" s="125">
        <f t="shared" si="0"/>
        <v>21969749.510399837</v>
      </c>
    </row>
    <row r="57" spans="1:7" s="7" customFormat="1" ht="18" thickTop="1" thickBot="1" x14ac:dyDescent="0.25">
      <c r="A57" s="24"/>
      <c r="B57" s="126">
        <v>44964</v>
      </c>
      <c r="C57" s="127"/>
      <c r="D57" s="123" t="s">
        <v>41</v>
      </c>
      <c r="E57" s="124">
        <v>132831.29</v>
      </c>
      <c r="F57" s="197"/>
      <c r="G57" s="125">
        <f t="shared" si="0"/>
        <v>22102580.800399836</v>
      </c>
    </row>
    <row r="58" spans="1:7" s="7" customFormat="1" ht="18" thickTop="1" thickBot="1" x14ac:dyDescent="0.25">
      <c r="A58" s="24"/>
      <c r="B58" s="126">
        <v>44964</v>
      </c>
      <c r="C58" s="127"/>
      <c r="D58" s="123" t="s">
        <v>41</v>
      </c>
      <c r="E58" s="124">
        <v>53135</v>
      </c>
      <c r="F58" s="196"/>
      <c r="G58" s="125">
        <f t="shared" si="0"/>
        <v>22155715.800399836</v>
      </c>
    </row>
    <row r="59" spans="1:7" s="7" customFormat="1" ht="25.5" customHeight="1" thickTop="1" thickBot="1" x14ac:dyDescent="0.25">
      <c r="A59" s="24"/>
      <c r="B59" s="126">
        <v>44964</v>
      </c>
      <c r="C59" s="127"/>
      <c r="D59" s="123" t="s">
        <v>41</v>
      </c>
      <c r="E59" s="124">
        <v>3550</v>
      </c>
      <c r="F59" s="196"/>
      <c r="G59" s="125">
        <f t="shared" si="0"/>
        <v>22159265.800399836</v>
      </c>
    </row>
    <row r="60" spans="1:7" s="7" customFormat="1" ht="18" thickTop="1" thickBot="1" x14ac:dyDescent="0.25">
      <c r="A60" s="24"/>
      <c r="B60" s="126">
        <v>44964</v>
      </c>
      <c r="C60" s="127"/>
      <c r="D60" s="123" t="s">
        <v>41</v>
      </c>
      <c r="E60" s="124">
        <v>10631</v>
      </c>
      <c r="F60" s="196"/>
      <c r="G60" s="125">
        <f t="shared" si="0"/>
        <v>22169896.800399836</v>
      </c>
    </row>
    <row r="61" spans="1:7" s="7" customFormat="1" ht="18" thickTop="1" thickBot="1" x14ac:dyDescent="0.25">
      <c r="A61" s="24"/>
      <c r="B61" s="126">
        <v>44964</v>
      </c>
      <c r="C61" s="127"/>
      <c r="D61" s="123" t="s">
        <v>41</v>
      </c>
      <c r="E61" s="124">
        <v>1700</v>
      </c>
      <c r="F61" s="196"/>
      <c r="G61" s="125">
        <f t="shared" si="0"/>
        <v>22171596.800399836</v>
      </c>
    </row>
    <row r="62" spans="1:7" s="7" customFormat="1" ht="18" thickTop="1" thickBot="1" x14ac:dyDescent="0.25">
      <c r="A62" s="24"/>
      <c r="B62" s="126">
        <v>44964</v>
      </c>
      <c r="C62" s="127"/>
      <c r="D62" s="123" t="s">
        <v>29</v>
      </c>
      <c r="E62" s="124">
        <v>53689.74</v>
      </c>
      <c r="F62" s="196">
        <v>1395.93</v>
      </c>
      <c r="G62" s="125">
        <f t="shared" si="0"/>
        <v>22223890.610399835</v>
      </c>
    </row>
    <row r="63" spans="1:7" s="7" customFormat="1" ht="18.75" customHeight="1" thickTop="1" thickBot="1" x14ac:dyDescent="0.25">
      <c r="A63" s="24"/>
      <c r="B63" s="126">
        <v>44964</v>
      </c>
      <c r="C63" s="127"/>
      <c r="D63" s="123" t="s">
        <v>72</v>
      </c>
      <c r="E63" s="124">
        <v>400494.29</v>
      </c>
      <c r="F63" s="196"/>
      <c r="G63" s="125">
        <f t="shared" si="0"/>
        <v>22624384.900399834</v>
      </c>
    </row>
    <row r="64" spans="1:7" s="7" customFormat="1" ht="18" thickTop="1" thickBot="1" x14ac:dyDescent="0.25">
      <c r="A64" s="24"/>
      <c r="B64" s="126">
        <v>44965</v>
      </c>
      <c r="C64" s="127"/>
      <c r="D64" s="128" t="s">
        <v>41</v>
      </c>
      <c r="E64" s="124">
        <v>126766</v>
      </c>
      <c r="F64" s="198"/>
      <c r="G64" s="125">
        <f t="shared" si="0"/>
        <v>22751150.900399834</v>
      </c>
    </row>
    <row r="65" spans="1:7" s="7" customFormat="1" ht="18" thickTop="1" thickBot="1" x14ac:dyDescent="0.25">
      <c r="A65" s="24"/>
      <c r="B65" s="126">
        <v>44965</v>
      </c>
      <c r="C65" s="127"/>
      <c r="D65" s="123" t="s">
        <v>41</v>
      </c>
      <c r="E65" s="124">
        <v>48175</v>
      </c>
      <c r="F65" s="196"/>
      <c r="G65" s="125">
        <f t="shared" si="0"/>
        <v>22799325.900399834</v>
      </c>
    </row>
    <row r="66" spans="1:7" s="7" customFormat="1" ht="18" thickTop="1" thickBot="1" x14ac:dyDescent="0.25">
      <c r="A66" s="24"/>
      <c r="B66" s="126">
        <v>44965</v>
      </c>
      <c r="C66" s="127"/>
      <c r="D66" s="123" t="s">
        <v>41</v>
      </c>
      <c r="E66" s="124">
        <v>4532</v>
      </c>
      <c r="F66" s="196"/>
      <c r="G66" s="125">
        <f t="shared" si="0"/>
        <v>22803857.900399834</v>
      </c>
    </row>
    <row r="67" spans="1:7" s="7" customFormat="1" ht="18" thickTop="1" thickBot="1" x14ac:dyDescent="0.25">
      <c r="A67" s="24"/>
      <c r="B67" s="126">
        <v>44965</v>
      </c>
      <c r="C67" s="127"/>
      <c r="D67" s="123" t="s">
        <v>41</v>
      </c>
      <c r="E67" s="124">
        <v>35</v>
      </c>
      <c r="F67" s="196"/>
      <c r="G67" s="125">
        <f t="shared" si="0"/>
        <v>22803892.900399834</v>
      </c>
    </row>
    <row r="68" spans="1:7" s="7" customFormat="1" ht="18" thickTop="1" thickBot="1" x14ac:dyDescent="0.25">
      <c r="A68" s="24"/>
      <c r="B68" s="126">
        <v>44965</v>
      </c>
      <c r="C68" s="127"/>
      <c r="D68" s="123" t="s">
        <v>29</v>
      </c>
      <c r="E68" s="124">
        <v>45373.06</v>
      </c>
      <c r="F68" s="196">
        <v>1179.69</v>
      </c>
      <c r="G68" s="125">
        <f t="shared" si="0"/>
        <v>22848086.270399831</v>
      </c>
    </row>
    <row r="69" spans="1:7" s="7" customFormat="1" ht="18" thickTop="1" thickBot="1" x14ac:dyDescent="0.25">
      <c r="A69" s="24"/>
      <c r="B69" s="126">
        <v>44965</v>
      </c>
      <c r="C69" s="127"/>
      <c r="D69" s="123" t="s">
        <v>23</v>
      </c>
      <c r="E69" s="124"/>
      <c r="F69" s="196">
        <v>10402986.800000001</v>
      </c>
      <c r="G69" s="125">
        <f t="shared" si="0"/>
        <v>12445099.47039983</v>
      </c>
    </row>
    <row r="70" spans="1:7" s="7" customFormat="1" ht="18" thickTop="1" thickBot="1" x14ac:dyDescent="0.25">
      <c r="A70" s="24"/>
      <c r="B70" s="126">
        <v>44966</v>
      </c>
      <c r="C70" s="127"/>
      <c r="D70" s="123" t="s">
        <v>41</v>
      </c>
      <c r="E70" s="124">
        <v>157841</v>
      </c>
      <c r="F70" s="196"/>
      <c r="G70" s="125">
        <f t="shared" si="0"/>
        <v>12602940.47039983</v>
      </c>
    </row>
    <row r="71" spans="1:7" s="7" customFormat="1" ht="18" thickTop="1" thickBot="1" x14ac:dyDescent="0.25">
      <c r="A71" s="24"/>
      <c r="B71" s="126">
        <v>44966</v>
      </c>
      <c r="C71" s="127"/>
      <c r="D71" s="123" t="s">
        <v>41</v>
      </c>
      <c r="E71" s="124">
        <v>57440</v>
      </c>
      <c r="F71" s="196"/>
      <c r="G71" s="125">
        <f t="shared" si="0"/>
        <v>12660380.47039983</v>
      </c>
    </row>
    <row r="72" spans="1:7" s="7" customFormat="1" ht="18" thickTop="1" thickBot="1" x14ac:dyDescent="0.25">
      <c r="A72" s="24"/>
      <c r="B72" s="126">
        <v>44966</v>
      </c>
      <c r="C72" s="127"/>
      <c r="D72" s="123" t="s">
        <v>41</v>
      </c>
      <c r="E72" s="129">
        <v>1475</v>
      </c>
      <c r="F72" s="196"/>
      <c r="G72" s="125">
        <f t="shared" si="0"/>
        <v>12661855.47039983</v>
      </c>
    </row>
    <row r="73" spans="1:7" s="7" customFormat="1" ht="18" thickTop="1" thickBot="1" x14ac:dyDescent="0.25">
      <c r="A73" s="24"/>
      <c r="B73" s="126">
        <v>44966</v>
      </c>
      <c r="C73" s="127"/>
      <c r="D73" s="123" t="s">
        <v>41</v>
      </c>
      <c r="E73" s="129">
        <v>1687</v>
      </c>
      <c r="F73" s="196"/>
      <c r="G73" s="125">
        <f t="shared" si="0"/>
        <v>12663542.47039983</v>
      </c>
    </row>
    <row r="74" spans="1:7" s="7" customFormat="1" ht="18" thickTop="1" thickBot="1" x14ac:dyDescent="0.25">
      <c r="A74" s="24"/>
      <c r="B74" s="126">
        <v>44966</v>
      </c>
      <c r="C74" s="127"/>
      <c r="D74" s="123" t="s">
        <v>29</v>
      </c>
      <c r="E74" s="129">
        <v>60814.46</v>
      </c>
      <c r="F74" s="199">
        <v>1581.17</v>
      </c>
      <c r="G74" s="125">
        <f t="shared" si="0"/>
        <v>12722775.760399831</v>
      </c>
    </row>
    <row r="75" spans="1:7" s="7" customFormat="1" ht="46.5" thickTop="1" thickBot="1" x14ac:dyDescent="0.25">
      <c r="A75" s="24"/>
      <c r="B75" s="126">
        <v>44966</v>
      </c>
      <c r="C75" s="127"/>
      <c r="D75" s="123" t="s">
        <v>84</v>
      </c>
      <c r="E75" s="129">
        <v>3500</v>
      </c>
      <c r="F75" s="199"/>
      <c r="G75" s="125">
        <f t="shared" si="0"/>
        <v>12726275.760399831</v>
      </c>
    </row>
    <row r="76" spans="1:7" s="7" customFormat="1" ht="46.5" thickTop="1" thickBot="1" x14ac:dyDescent="0.25">
      <c r="A76" s="24"/>
      <c r="B76" s="126">
        <v>44966</v>
      </c>
      <c r="C76" s="127"/>
      <c r="D76" s="128" t="s">
        <v>85</v>
      </c>
      <c r="E76" s="124">
        <v>724.5</v>
      </c>
      <c r="F76" s="196"/>
      <c r="G76" s="125">
        <f t="shared" si="0"/>
        <v>12727000.260399831</v>
      </c>
    </row>
    <row r="77" spans="1:7" s="7" customFormat="1" ht="18" customHeight="1" thickTop="1" thickBot="1" x14ac:dyDescent="0.25">
      <c r="A77" s="24"/>
      <c r="B77" s="126">
        <v>44967</v>
      </c>
      <c r="C77" s="127"/>
      <c r="D77" s="123" t="s">
        <v>41</v>
      </c>
      <c r="E77" s="124">
        <v>79392</v>
      </c>
      <c r="F77" s="196"/>
      <c r="G77" s="125">
        <f t="shared" si="0"/>
        <v>12806392.260399831</v>
      </c>
    </row>
    <row r="78" spans="1:7" s="7" customFormat="1" ht="20.25" customHeight="1" thickTop="1" thickBot="1" x14ac:dyDescent="0.25">
      <c r="A78" s="24"/>
      <c r="B78" s="126">
        <v>44967</v>
      </c>
      <c r="C78" s="127"/>
      <c r="D78" s="123" t="s">
        <v>41</v>
      </c>
      <c r="E78" s="124">
        <v>79075</v>
      </c>
      <c r="F78" s="196"/>
      <c r="G78" s="125">
        <f t="shared" si="0"/>
        <v>12885467.260399831</v>
      </c>
    </row>
    <row r="79" spans="1:7" s="115" customFormat="1" ht="18" thickTop="1" thickBot="1" x14ac:dyDescent="0.25">
      <c r="A79" s="114"/>
      <c r="B79" s="126">
        <v>44967</v>
      </c>
      <c r="C79" s="127"/>
      <c r="D79" s="123" t="s">
        <v>41</v>
      </c>
      <c r="E79" s="124">
        <v>1140</v>
      </c>
      <c r="F79" s="196"/>
      <c r="G79" s="125">
        <f t="shared" si="0"/>
        <v>12886607.260399831</v>
      </c>
    </row>
    <row r="80" spans="1:7" s="7" customFormat="1" ht="18" thickTop="1" thickBot="1" x14ac:dyDescent="0.25">
      <c r="A80" s="24"/>
      <c r="B80" s="126">
        <v>44967</v>
      </c>
      <c r="C80" s="127"/>
      <c r="D80" s="123" t="s">
        <v>29</v>
      </c>
      <c r="E80" s="124">
        <v>34036.28</v>
      </c>
      <c r="F80" s="196">
        <v>884.95</v>
      </c>
      <c r="G80" s="125">
        <f t="shared" si="0"/>
        <v>12919758.590399832</v>
      </c>
    </row>
    <row r="81" spans="1:8" s="7" customFormat="1" ht="18" thickTop="1" thickBot="1" x14ac:dyDescent="0.25">
      <c r="A81" s="24"/>
      <c r="B81" s="126">
        <v>44967</v>
      </c>
      <c r="C81" s="127"/>
      <c r="D81" s="123" t="s">
        <v>22</v>
      </c>
      <c r="E81" s="124">
        <v>1080121.7</v>
      </c>
      <c r="F81" s="196"/>
      <c r="G81" s="125">
        <f t="shared" si="0"/>
        <v>13999880.290399831</v>
      </c>
    </row>
    <row r="82" spans="1:8" s="7" customFormat="1" ht="18" thickTop="1" thickBot="1" x14ac:dyDescent="0.25">
      <c r="A82" s="24"/>
      <c r="B82" s="126">
        <v>44968</v>
      </c>
      <c r="C82" s="127"/>
      <c r="D82" s="123" t="s">
        <v>41</v>
      </c>
      <c r="E82" s="124">
        <v>3000</v>
      </c>
      <c r="F82" s="196"/>
      <c r="G82" s="125">
        <f t="shared" si="0"/>
        <v>14002880.290399831</v>
      </c>
    </row>
    <row r="83" spans="1:8" s="7" customFormat="1" ht="18.75" customHeight="1" thickTop="1" thickBot="1" x14ac:dyDescent="0.25">
      <c r="A83" s="24"/>
      <c r="B83" s="126">
        <v>44968</v>
      </c>
      <c r="C83" s="127"/>
      <c r="D83" s="123" t="s">
        <v>81</v>
      </c>
      <c r="E83" s="124">
        <v>17500</v>
      </c>
      <c r="F83" s="196">
        <v>525</v>
      </c>
      <c r="G83" s="125">
        <f t="shared" ref="G83:G147" si="1">G82+E83-F83</f>
        <v>14019855.290399831</v>
      </c>
    </row>
    <row r="84" spans="1:8" s="7" customFormat="1" ht="18.75" customHeight="1" thickTop="1" thickBot="1" x14ac:dyDescent="0.25">
      <c r="A84" s="24"/>
      <c r="B84" s="126">
        <v>44969</v>
      </c>
      <c r="C84" s="127"/>
      <c r="D84" s="229" t="s">
        <v>41</v>
      </c>
      <c r="E84" s="124">
        <v>40700</v>
      </c>
      <c r="F84" s="196"/>
      <c r="G84" s="125">
        <f t="shared" si="1"/>
        <v>14060555.290399831</v>
      </c>
    </row>
    <row r="85" spans="1:8" s="7" customFormat="1" ht="24.75" customHeight="1" thickTop="1" thickBot="1" x14ac:dyDescent="0.25">
      <c r="A85" s="24"/>
      <c r="B85" s="126">
        <v>44969</v>
      </c>
      <c r="C85" s="127"/>
      <c r="D85" s="142" t="s">
        <v>29</v>
      </c>
      <c r="E85" s="124">
        <v>28500</v>
      </c>
      <c r="F85" s="196">
        <v>741</v>
      </c>
      <c r="G85" s="125">
        <f t="shared" si="1"/>
        <v>14088314.290399831</v>
      </c>
    </row>
    <row r="86" spans="1:8" s="7" customFormat="1" ht="25.5" customHeight="1" thickTop="1" thickBot="1" x14ac:dyDescent="0.25">
      <c r="A86" s="24"/>
      <c r="B86" s="126">
        <v>44970</v>
      </c>
      <c r="C86" s="127"/>
      <c r="D86" s="123" t="s">
        <v>41</v>
      </c>
      <c r="E86" s="124">
        <v>64472</v>
      </c>
      <c r="F86" s="196"/>
      <c r="G86" s="125">
        <f t="shared" si="1"/>
        <v>14152786.290399831</v>
      </c>
    </row>
    <row r="87" spans="1:8" s="7" customFormat="1" ht="18" thickTop="1" thickBot="1" x14ac:dyDescent="0.25">
      <c r="A87" s="24"/>
      <c r="B87" s="126">
        <v>44970</v>
      </c>
      <c r="C87" s="127"/>
      <c r="D87" s="123" t="s">
        <v>41</v>
      </c>
      <c r="E87" s="124">
        <v>58711</v>
      </c>
      <c r="F87" s="196"/>
      <c r="G87" s="125">
        <f t="shared" si="1"/>
        <v>14211497.290399831</v>
      </c>
    </row>
    <row r="88" spans="1:8" s="7" customFormat="1" ht="18" thickTop="1" thickBot="1" x14ac:dyDescent="0.25">
      <c r="A88" s="24"/>
      <c r="B88" s="126">
        <v>44970</v>
      </c>
      <c r="C88" s="127"/>
      <c r="D88" s="123" t="s">
        <v>41</v>
      </c>
      <c r="E88" s="124">
        <v>4980</v>
      </c>
      <c r="F88" s="196"/>
      <c r="G88" s="125">
        <f t="shared" si="1"/>
        <v>14216477.290399831</v>
      </c>
    </row>
    <row r="89" spans="1:8" s="7" customFormat="1" ht="18" thickTop="1" thickBot="1" x14ac:dyDescent="0.25">
      <c r="A89" s="24"/>
      <c r="B89" s="126">
        <v>44970</v>
      </c>
      <c r="C89" s="127"/>
      <c r="D89" s="123" t="s">
        <v>29</v>
      </c>
      <c r="E89" s="124">
        <v>55642.94</v>
      </c>
      <c r="F89" s="196">
        <v>1446.71</v>
      </c>
      <c r="G89" s="125">
        <f t="shared" si="1"/>
        <v>14270673.520399829</v>
      </c>
    </row>
    <row r="90" spans="1:8" s="7" customFormat="1" ht="31.5" thickTop="1" thickBot="1" x14ac:dyDescent="0.25">
      <c r="A90" s="24"/>
      <c r="B90" s="126">
        <v>44970</v>
      </c>
      <c r="C90" s="127"/>
      <c r="D90" s="128" t="s">
        <v>81</v>
      </c>
      <c r="E90" s="124">
        <v>100</v>
      </c>
      <c r="F90" s="196">
        <v>28</v>
      </c>
      <c r="G90" s="125">
        <f t="shared" si="1"/>
        <v>14270745.520399829</v>
      </c>
    </row>
    <row r="91" spans="1:8" s="7" customFormat="1" ht="18" thickTop="1" thickBot="1" x14ac:dyDescent="0.25">
      <c r="A91" s="24"/>
      <c r="B91" s="126">
        <v>44971</v>
      </c>
      <c r="C91" s="127"/>
      <c r="D91" s="123" t="s">
        <v>41</v>
      </c>
      <c r="E91" s="124">
        <v>103700</v>
      </c>
      <c r="F91" s="196"/>
      <c r="G91" s="125">
        <f t="shared" si="1"/>
        <v>14374445.520399829</v>
      </c>
    </row>
    <row r="92" spans="1:8" s="7" customFormat="1" ht="18" thickTop="1" thickBot="1" x14ac:dyDescent="0.25">
      <c r="A92" s="24"/>
      <c r="B92" s="126">
        <v>44971</v>
      </c>
      <c r="C92" s="127"/>
      <c r="D92" s="123" t="s">
        <v>41</v>
      </c>
      <c r="E92" s="124">
        <v>112725</v>
      </c>
      <c r="F92" s="196"/>
      <c r="G92" s="125">
        <f t="shared" si="1"/>
        <v>14487170.520399829</v>
      </c>
    </row>
    <row r="93" spans="1:8" s="7" customFormat="1" ht="18" thickTop="1" thickBot="1" x14ac:dyDescent="0.25">
      <c r="A93" s="24"/>
      <c r="B93" s="126">
        <v>44971</v>
      </c>
      <c r="C93" s="127"/>
      <c r="D93" s="123" t="s">
        <v>41</v>
      </c>
      <c r="E93" s="124">
        <v>890</v>
      </c>
      <c r="F93" s="196"/>
      <c r="G93" s="125">
        <f t="shared" si="1"/>
        <v>14488060.520399829</v>
      </c>
    </row>
    <row r="94" spans="1:8" s="7" customFormat="1" ht="18" thickTop="1" thickBot="1" x14ac:dyDescent="0.25">
      <c r="A94" s="24"/>
      <c r="B94" s="126">
        <v>44971</v>
      </c>
      <c r="C94" s="127"/>
      <c r="D94" s="123" t="s">
        <v>41</v>
      </c>
      <c r="E94" s="124">
        <v>8255</v>
      </c>
      <c r="F94" s="196"/>
      <c r="G94" s="125">
        <f t="shared" si="1"/>
        <v>14496315.520399829</v>
      </c>
    </row>
    <row r="95" spans="1:8" s="7" customFormat="1" ht="18" thickTop="1" thickBot="1" x14ac:dyDescent="0.25">
      <c r="A95" s="24"/>
      <c r="B95" s="126">
        <v>44971</v>
      </c>
      <c r="C95" s="127"/>
      <c r="D95" s="123" t="s">
        <v>29</v>
      </c>
      <c r="E95" s="124">
        <v>166337.9</v>
      </c>
      <c r="F95" s="196">
        <v>4324.79</v>
      </c>
      <c r="G95" s="125">
        <f t="shared" si="1"/>
        <v>14658328.630399831</v>
      </c>
      <c r="H95" s="113"/>
    </row>
    <row r="96" spans="1:8" s="7" customFormat="1" ht="31.5" thickTop="1" thickBot="1" x14ac:dyDescent="0.25">
      <c r="A96" s="24"/>
      <c r="B96" s="126">
        <v>44971</v>
      </c>
      <c r="C96" s="127"/>
      <c r="D96" s="123" t="s">
        <v>72</v>
      </c>
      <c r="E96" s="124">
        <v>90174.44</v>
      </c>
      <c r="F96" s="196"/>
      <c r="G96" s="125">
        <f t="shared" si="1"/>
        <v>14748503.07039983</v>
      </c>
    </row>
    <row r="97" spans="1:7" s="7" customFormat="1" ht="18" thickTop="1" thickBot="1" x14ac:dyDescent="0.25">
      <c r="A97" s="24"/>
      <c r="B97" s="126">
        <v>44972</v>
      </c>
      <c r="C97" s="127"/>
      <c r="D97" s="123" t="s">
        <v>41</v>
      </c>
      <c r="E97" s="124">
        <v>158940</v>
      </c>
      <c r="F97" s="196"/>
      <c r="G97" s="125">
        <f t="shared" si="1"/>
        <v>14907443.07039983</v>
      </c>
    </row>
    <row r="98" spans="1:7" s="7" customFormat="1" ht="18" thickTop="1" thickBot="1" x14ac:dyDescent="0.25">
      <c r="A98" s="24"/>
      <c r="B98" s="126">
        <v>44972</v>
      </c>
      <c r="C98" s="127"/>
      <c r="D98" s="123" t="s">
        <v>41</v>
      </c>
      <c r="E98" s="124">
        <v>82555</v>
      </c>
      <c r="F98" s="196"/>
      <c r="G98" s="125">
        <f t="shared" si="1"/>
        <v>14989998.07039983</v>
      </c>
    </row>
    <row r="99" spans="1:7" s="7" customFormat="1" ht="18" thickTop="1" thickBot="1" x14ac:dyDescent="0.25">
      <c r="A99" s="24"/>
      <c r="B99" s="126">
        <v>44972</v>
      </c>
      <c r="C99" s="127"/>
      <c r="D99" s="123" t="s">
        <v>41</v>
      </c>
      <c r="E99" s="124">
        <v>12180</v>
      </c>
      <c r="F99" s="196"/>
      <c r="G99" s="125">
        <f t="shared" si="1"/>
        <v>15002178.07039983</v>
      </c>
    </row>
    <row r="100" spans="1:7" s="7" customFormat="1" ht="18" thickTop="1" thickBot="1" x14ac:dyDescent="0.25">
      <c r="A100" s="24"/>
      <c r="B100" s="126">
        <v>44972</v>
      </c>
      <c r="C100" s="127"/>
      <c r="D100" s="123" t="s">
        <v>29</v>
      </c>
      <c r="E100" s="124">
        <v>99417.76</v>
      </c>
      <c r="F100" s="196">
        <v>2584.86</v>
      </c>
      <c r="G100" s="125">
        <f t="shared" si="1"/>
        <v>15099010.97039983</v>
      </c>
    </row>
    <row r="101" spans="1:7" s="7" customFormat="1" ht="17.25" customHeight="1" thickTop="1" thickBot="1" x14ac:dyDescent="0.25">
      <c r="A101" s="24"/>
      <c r="B101" s="126">
        <v>44972</v>
      </c>
      <c r="C101" s="127"/>
      <c r="D101" s="123" t="s">
        <v>81</v>
      </c>
      <c r="E101" s="124">
        <v>100</v>
      </c>
      <c r="F101" s="196">
        <v>28</v>
      </c>
      <c r="G101" s="125">
        <f t="shared" si="1"/>
        <v>15099082.97039983</v>
      </c>
    </row>
    <row r="102" spans="1:7" s="7" customFormat="1" ht="31.5" thickTop="1" thickBot="1" x14ac:dyDescent="0.25">
      <c r="A102" s="24"/>
      <c r="B102" s="126">
        <v>44972</v>
      </c>
      <c r="C102" s="127"/>
      <c r="D102" s="123" t="s">
        <v>86</v>
      </c>
      <c r="E102" s="124">
        <v>645343.72</v>
      </c>
      <c r="F102" s="197"/>
      <c r="G102" s="125">
        <f t="shared" si="1"/>
        <v>15744426.690399831</v>
      </c>
    </row>
    <row r="103" spans="1:7" s="7" customFormat="1" ht="31.5" thickTop="1" thickBot="1" x14ac:dyDescent="0.25">
      <c r="A103" s="24"/>
      <c r="B103" s="126">
        <v>44972</v>
      </c>
      <c r="C103" s="127"/>
      <c r="D103" s="128" t="s">
        <v>87</v>
      </c>
      <c r="E103" s="124">
        <v>2560606.5099999998</v>
      </c>
      <c r="F103" s="196"/>
      <c r="G103" s="125">
        <f t="shared" si="1"/>
        <v>18305033.200399831</v>
      </c>
    </row>
    <row r="104" spans="1:7" s="7" customFormat="1" ht="18" thickTop="1" thickBot="1" x14ac:dyDescent="0.25">
      <c r="A104" s="24"/>
      <c r="B104" s="126">
        <v>44972</v>
      </c>
      <c r="C104" s="127"/>
      <c r="D104" s="123" t="s">
        <v>22</v>
      </c>
      <c r="E104" s="124">
        <v>1365832</v>
      </c>
      <c r="F104" s="196"/>
      <c r="G104" s="125">
        <f t="shared" si="1"/>
        <v>19670865.200399831</v>
      </c>
    </row>
    <row r="105" spans="1:7" s="7" customFormat="1" ht="18" thickTop="1" thickBot="1" x14ac:dyDescent="0.25">
      <c r="A105" s="24"/>
      <c r="B105" s="126">
        <v>44972</v>
      </c>
      <c r="C105" s="127"/>
      <c r="D105" s="123" t="s">
        <v>22</v>
      </c>
      <c r="E105" s="124">
        <v>614.4</v>
      </c>
      <c r="F105" s="196"/>
      <c r="G105" s="125">
        <f t="shared" si="1"/>
        <v>19671479.600399829</v>
      </c>
    </row>
    <row r="106" spans="1:7" s="7" customFormat="1" ht="27" customHeight="1" thickTop="1" thickBot="1" x14ac:dyDescent="0.25">
      <c r="A106" s="24"/>
      <c r="B106" s="126">
        <v>44972</v>
      </c>
      <c r="C106" s="127"/>
      <c r="D106" s="123" t="s">
        <v>22</v>
      </c>
      <c r="E106" s="124">
        <v>661296.27</v>
      </c>
      <c r="F106" s="196"/>
      <c r="G106" s="125">
        <f t="shared" si="1"/>
        <v>20332775.870399829</v>
      </c>
    </row>
    <row r="107" spans="1:7" s="7" customFormat="1" ht="18" thickTop="1" thickBot="1" x14ac:dyDescent="0.25">
      <c r="A107" s="24"/>
      <c r="B107" s="126">
        <v>44972</v>
      </c>
      <c r="C107" s="127"/>
      <c r="D107" s="123" t="s">
        <v>22</v>
      </c>
      <c r="E107" s="124">
        <v>97071.2</v>
      </c>
      <c r="F107" s="196"/>
      <c r="G107" s="125">
        <f t="shared" si="1"/>
        <v>20429847.070399828</v>
      </c>
    </row>
    <row r="108" spans="1:7" s="7" customFormat="1" ht="18" thickTop="1" thickBot="1" x14ac:dyDescent="0.25">
      <c r="A108" s="24"/>
      <c r="B108" s="126">
        <v>44972</v>
      </c>
      <c r="C108" s="127"/>
      <c r="D108" s="123" t="s">
        <v>22</v>
      </c>
      <c r="E108" s="124">
        <v>6154466.3399999999</v>
      </c>
      <c r="F108" s="196"/>
      <c r="G108" s="125">
        <f t="shared" si="1"/>
        <v>26584313.410399828</v>
      </c>
    </row>
    <row r="109" spans="1:7" s="7" customFormat="1" ht="18" thickTop="1" thickBot="1" x14ac:dyDescent="0.25">
      <c r="A109" s="24"/>
      <c r="B109" s="126">
        <v>44973</v>
      </c>
      <c r="C109" s="127"/>
      <c r="D109" s="123" t="s">
        <v>41</v>
      </c>
      <c r="E109" s="124">
        <v>128352</v>
      </c>
      <c r="F109" s="196"/>
      <c r="G109" s="125">
        <f t="shared" si="1"/>
        <v>26712665.410399828</v>
      </c>
    </row>
    <row r="110" spans="1:7" s="7" customFormat="1" ht="20.25" customHeight="1" thickTop="1" thickBot="1" x14ac:dyDescent="0.25">
      <c r="A110" s="24"/>
      <c r="B110" s="130">
        <v>44973</v>
      </c>
      <c r="C110" s="131"/>
      <c r="D110" s="123" t="s">
        <v>41</v>
      </c>
      <c r="E110" s="124">
        <v>38450</v>
      </c>
      <c r="F110" s="196"/>
      <c r="G110" s="125">
        <f t="shared" si="1"/>
        <v>26751115.410399828</v>
      </c>
    </row>
    <row r="111" spans="1:7" s="7" customFormat="1" ht="18" thickTop="1" thickBot="1" x14ac:dyDescent="0.25">
      <c r="A111" s="24"/>
      <c r="B111" s="126">
        <v>44973</v>
      </c>
      <c r="C111" s="127"/>
      <c r="D111" s="123" t="s">
        <v>41</v>
      </c>
      <c r="E111" s="124">
        <v>5295</v>
      </c>
      <c r="F111" s="196"/>
      <c r="G111" s="125">
        <f t="shared" si="1"/>
        <v>26756410.410399828</v>
      </c>
    </row>
    <row r="112" spans="1:7" s="7" customFormat="1" ht="18" thickTop="1" thickBot="1" x14ac:dyDescent="0.25">
      <c r="A112" s="24"/>
      <c r="B112" s="126">
        <v>44973</v>
      </c>
      <c r="C112" s="127"/>
      <c r="D112" s="123" t="s">
        <v>29</v>
      </c>
      <c r="E112" s="124">
        <v>70953.070000000007</v>
      </c>
      <c r="F112" s="196">
        <v>1844.77</v>
      </c>
      <c r="G112" s="125">
        <f t="shared" si="1"/>
        <v>26825518.710399829</v>
      </c>
    </row>
    <row r="113" spans="1:7" s="7" customFormat="1" ht="17.25" customHeight="1" thickTop="1" thickBot="1" x14ac:dyDescent="0.25">
      <c r="A113" s="24"/>
      <c r="B113" s="126">
        <v>44973</v>
      </c>
      <c r="C113" s="127"/>
      <c r="D113" s="123" t="s">
        <v>81</v>
      </c>
      <c r="E113" s="124">
        <v>100</v>
      </c>
      <c r="F113" s="196">
        <v>28</v>
      </c>
      <c r="G113" s="125">
        <f t="shared" si="1"/>
        <v>26825590.710399829</v>
      </c>
    </row>
    <row r="114" spans="1:7" s="7" customFormat="1" ht="18" thickTop="1" thickBot="1" x14ac:dyDescent="0.25">
      <c r="A114" s="24"/>
      <c r="B114" s="126">
        <v>44973</v>
      </c>
      <c r="C114" s="127"/>
      <c r="D114" s="123" t="s">
        <v>22</v>
      </c>
      <c r="E114" s="124">
        <v>3555597.01</v>
      </c>
      <c r="F114" s="196"/>
      <c r="G114" s="125">
        <f t="shared" si="1"/>
        <v>30381187.720399827</v>
      </c>
    </row>
    <row r="115" spans="1:7" s="7" customFormat="1" ht="35.25" customHeight="1" thickTop="1" thickBot="1" x14ac:dyDescent="0.25">
      <c r="A115" s="24"/>
      <c r="B115" s="126">
        <v>44973</v>
      </c>
      <c r="C115" s="127"/>
      <c r="D115" s="123" t="s">
        <v>72</v>
      </c>
      <c r="E115" s="124">
        <v>477146.46</v>
      </c>
      <c r="F115" s="196"/>
      <c r="G115" s="125">
        <f t="shared" si="1"/>
        <v>30858334.180399828</v>
      </c>
    </row>
    <row r="116" spans="1:7" s="7" customFormat="1" ht="51.75" customHeight="1" thickTop="1" thickBot="1" x14ac:dyDescent="0.25">
      <c r="A116" s="24"/>
      <c r="B116" s="130">
        <v>44973</v>
      </c>
      <c r="C116" s="131"/>
      <c r="D116" s="123" t="s">
        <v>88</v>
      </c>
      <c r="E116" s="124">
        <v>48475</v>
      </c>
      <c r="F116" s="196"/>
      <c r="G116" s="125">
        <f t="shared" si="1"/>
        <v>30906809.180399828</v>
      </c>
    </row>
    <row r="117" spans="1:7" s="7" customFormat="1" ht="18" thickTop="1" thickBot="1" x14ac:dyDescent="0.25">
      <c r="A117" s="24"/>
      <c r="B117" s="126">
        <v>44974</v>
      </c>
      <c r="C117" s="127"/>
      <c r="D117" s="123" t="s">
        <v>41</v>
      </c>
      <c r="E117" s="124">
        <v>156869</v>
      </c>
      <c r="F117" s="196"/>
      <c r="G117" s="125">
        <f t="shared" si="1"/>
        <v>31063678.180399828</v>
      </c>
    </row>
    <row r="118" spans="1:7" s="7" customFormat="1" ht="18" thickTop="1" thickBot="1" x14ac:dyDescent="0.25">
      <c r="A118" s="24"/>
      <c r="B118" s="126">
        <v>44974</v>
      </c>
      <c r="C118" s="127"/>
      <c r="D118" s="123" t="s">
        <v>41</v>
      </c>
      <c r="E118" s="124">
        <v>22721</v>
      </c>
      <c r="F118" s="164"/>
      <c r="G118" s="125">
        <f t="shared" si="1"/>
        <v>31086399.180399828</v>
      </c>
    </row>
    <row r="119" spans="1:7" s="7" customFormat="1" ht="18" thickTop="1" thickBot="1" x14ac:dyDescent="0.25">
      <c r="A119" s="24"/>
      <c r="B119" s="126">
        <v>44974</v>
      </c>
      <c r="C119" s="127"/>
      <c r="D119" s="123" t="s">
        <v>41</v>
      </c>
      <c r="E119" s="124">
        <v>8955</v>
      </c>
      <c r="F119" s="196"/>
      <c r="G119" s="125">
        <f t="shared" si="1"/>
        <v>31095354.180399828</v>
      </c>
    </row>
    <row r="120" spans="1:7" s="7" customFormat="1" ht="18" thickTop="1" thickBot="1" x14ac:dyDescent="0.25">
      <c r="A120" s="24"/>
      <c r="B120" s="126">
        <v>44974</v>
      </c>
      <c r="C120" s="127"/>
      <c r="D120" s="123" t="s">
        <v>29</v>
      </c>
      <c r="E120" s="124">
        <v>174859.13</v>
      </c>
      <c r="F120" s="196">
        <v>4546.33</v>
      </c>
      <c r="G120" s="125">
        <f t="shared" si="1"/>
        <v>31265666.980399828</v>
      </c>
    </row>
    <row r="121" spans="1:7" s="7" customFormat="1" ht="21.75" customHeight="1" thickTop="1" thickBot="1" x14ac:dyDescent="0.25">
      <c r="A121" s="24"/>
      <c r="B121" s="126">
        <v>44974</v>
      </c>
      <c r="C121" s="127"/>
      <c r="D121" s="128" t="s">
        <v>81</v>
      </c>
      <c r="E121" s="124">
        <v>2996</v>
      </c>
      <c r="F121" s="196">
        <v>114.88</v>
      </c>
      <c r="G121" s="125">
        <f t="shared" si="1"/>
        <v>31268548.100399829</v>
      </c>
    </row>
    <row r="122" spans="1:7" s="7" customFormat="1" ht="18" thickTop="1" thickBot="1" x14ac:dyDescent="0.25">
      <c r="A122" s="24"/>
      <c r="B122" s="126">
        <v>44974</v>
      </c>
      <c r="C122" s="127"/>
      <c r="D122" s="123" t="s">
        <v>53</v>
      </c>
      <c r="E122" s="124">
        <v>90400.52</v>
      </c>
      <c r="F122" s="196"/>
      <c r="G122" s="125">
        <f t="shared" si="1"/>
        <v>31358948.620399829</v>
      </c>
    </row>
    <row r="123" spans="1:7" s="7" customFormat="1" ht="18" thickTop="1" thickBot="1" x14ac:dyDescent="0.25">
      <c r="A123" s="24"/>
      <c r="B123" s="126">
        <v>44974</v>
      </c>
      <c r="C123" s="127"/>
      <c r="D123" s="123" t="s">
        <v>23</v>
      </c>
      <c r="E123" s="124"/>
      <c r="F123" s="196">
        <v>11212785.779999999</v>
      </c>
      <c r="G123" s="125">
        <f t="shared" si="1"/>
        <v>20146162.840399832</v>
      </c>
    </row>
    <row r="124" spans="1:7" s="7" customFormat="1" ht="18" thickTop="1" thickBot="1" x14ac:dyDescent="0.25">
      <c r="A124" s="24"/>
      <c r="B124" s="126">
        <v>44974</v>
      </c>
      <c r="C124" s="127"/>
      <c r="D124" s="123" t="s">
        <v>23</v>
      </c>
      <c r="E124" s="124"/>
      <c r="F124" s="196">
        <v>5941524</v>
      </c>
      <c r="G124" s="125">
        <f t="shared" si="1"/>
        <v>14204638.840399832</v>
      </c>
    </row>
    <row r="125" spans="1:7" s="7" customFormat="1" ht="31.5" thickTop="1" thickBot="1" x14ac:dyDescent="0.25">
      <c r="A125" s="24"/>
      <c r="B125" s="126">
        <v>44974</v>
      </c>
      <c r="C125" s="127"/>
      <c r="D125" s="123" t="s">
        <v>89</v>
      </c>
      <c r="E125" s="124">
        <v>1087646</v>
      </c>
      <c r="F125" s="196"/>
      <c r="G125" s="125">
        <f t="shared" si="1"/>
        <v>15292284.840399832</v>
      </c>
    </row>
    <row r="126" spans="1:7" s="7" customFormat="1" ht="18" thickTop="1" thickBot="1" x14ac:dyDescent="0.25">
      <c r="A126" s="24"/>
      <c r="B126" s="126">
        <v>44975</v>
      </c>
      <c r="C126" s="127"/>
      <c r="D126" s="123" t="s">
        <v>41</v>
      </c>
      <c r="E126" s="124">
        <v>19450</v>
      </c>
      <c r="F126" s="196"/>
      <c r="G126" s="125">
        <f t="shared" si="1"/>
        <v>15311734.840399832</v>
      </c>
    </row>
    <row r="127" spans="1:7" s="7" customFormat="1" ht="18" thickTop="1" thickBot="1" x14ac:dyDescent="0.25">
      <c r="A127" s="24"/>
      <c r="B127" s="126">
        <v>44975</v>
      </c>
      <c r="C127" s="127"/>
      <c r="D127" s="123" t="s">
        <v>29</v>
      </c>
      <c r="E127" s="124">
        <v>4000</v>
      </c>
      <c r="F127" s="197">
        <v>104</v>
      </c>
      <c r="G127" s="125">
        <f t="shared" si="1"/>
        <v>15315630.840399832</v>
      </c>
    </row>
    <row r="128" spans="1:7" s="7" customFormat="1" ht="18" thickTop="1" thickBot="1" x14ac:dyDescent="0.25">
      <c r="A128" s="24"/>
      <c r="B128" s="126">
        <v>44976</v>
      </c>
      <c r="C128" s="127"/>
      <c r="D128" s="123" t="s">
        <v>41</v>
      </c>
      <c r="E128" s="124">
        <v>754</v>
      </c>
      <c r="F128" s="196"/>
      <c r="G128" s="125">
        <f t="shared" si="1"/>
        <v>15316384.840399832</v>
      </c>
    </row>
    <row r="129" spans="1:9" s="7" customFormat="1" ht="18" thickTop="1" thickBot="1" x14ac:dyDescent="0.25">
      <c r="A129" s="24"/>
      <c r="B129" s="126">
        <v>44976</v>
      </c>
      <c r="C129" s="127"/>
      <c r="D129" s="123" t="s">
        <v>29</v>
      </c>
      <c r="E129" s="124">
        <v>1326</v>
      </c>
      <c r="F129" s="196">
        <v>34.479999999999997</v>
      </c>
      <c r="G129" s="125">
        <f t="shared" si="1"/>
        <v>15317676.360399831</v>
      </c>
      <c r="H129" s="228"/>
      <c r="I129" s="113"/>
    </row>
    <row r="130" spans="1:9" s="7" customFormat="1" ht="18" thickTop="1" thickBot="1" x14ac:dyDescent="0.25">
      <c r="A130" s="79"/>
      <c r="B130" s="126">
        <v>44977</v>
      </c>
      <c r="C130" s="127"/>
      <c r="D130" s="128" t="s">
        <v>41</v>
      </c>
      <c r="E130" s="124">
        <v>115300</v>
      </c>
      <c r="F130" s="198"/>
      <c r="G130" s="125">
        <f t="shared" si="1"/>
        <v>15432976.360399831</v>
      </c>
    </row>
    <row r="131" spans="1:9" s="7" customFormat="1" ht="18" thickTop="1" thickBot="1" x14ac:dyDescent="0.25">
      <c r="A131" s="79"/>
      <c r="B131" s="126">
        <v>44977</v>
      </c>
      <c r="C131" s="127"/>
      <c r="D131" s="128" t="s">
        <v>41</v>
      </c>
      <c r="E131" s="124">
        <v>60175</v>
      </c>
      <c r="F131" s="200"/>
      <c r="G131" s="125">
        <f t="shared" si="1"/>
        <v>15493151.360399831</v>
      </c>
    </row>
    <row r="132" spans="1:9" s="7" customFormat="1" ht="18" thickTop="1" thickBot="1" x14ac:dyDescent="0.25">
      <c r="A132" s="79"/>
      <c r="B132" s="126">
        <v>44977</v>
      </c>
      <c r="C132" s="127"/>
      <c r="D132" s="123" t="s">
        <v>41</v>
      </c>
      <c r="E132" s="124">
        <v>2250</v>
      </c>
      <c r="F132" s="196"/>
      <c r="G132" s="125">
        <f t="shared" si="1"/>
        <v>15495401.360399831</v>
      </c>
    </row>
    <row r="133" spans="1:9" s="7" customFormat="1" ht="18" thickTop="1" thickBot="1" x14ac:dyDescent="0.25">
      <c r="A133" s="79"/>
      <c r="B133" s="126">
        <v>44977</v>
      </c>
      <c r="C133" s="127"/>
      <c r="D133" s="123" t="s">
        <v>41</v>
      </c>
      <c r="E133" s="124">
        <v>37</v>
      </c>
      <c r="F133" s="196"/>
      <c r="G133" s="125">
        <f t="shared" si="1"/>
        <v>15495438.360399831</v>
      </c>
    </row>
    <row r="134" spans="1:9" s="7" customFormat="1" ht="18" thickTop="1" thickBot="1" x14ac:dyDescent="0.25">
      <c r="A134" s="79"/>
      <c r="B134" s="126">
        <v>44977</v>
      </c>
      <c r="C134" s="127"/>
      <c r="D134" s="123" t="s">
        <v>29</v>
      </c>
      <c r="E134" s="124">
        <v>72164.95</v>
      </c>
      <c r="F134" s="196">
        <v>1876.28</v>
      </c>
      <c r="G134" s="125">
        <f t="shared" si="1"/>
        <v>15565727.030399831</v>
      </c>
    </row>
    <row r="135" spans="1:9" s="7" customFormat="1" ht="20.25" customHeight="1" thickTop="1" thickBot="1" x14ac:dyDescent="0.25">
      <c r="A135" s="79"/>
      <c r="B135" s="126">
        <v>44977</v>
      </c>
      <c r="C135" s="127"/>
      <c r="D135" s="123" t="s">
        <v>42</v>
      </c>
      <c r="E135" s="124">
        <v>1624725.65</v>
      </c>
      <c r="F135" s="196"/>
      <c r="G135" s="125">
        <f t="shared" si="1"/>
        <v>17190452.680399831</v>
      </c>
    </row>
    <row r="136" spans="1:9" s="7" customFormat="1" ht="18" thickTop="1" thickBot="1" x14ac:dyDescent="0.25">
      <c r="A136" s="79"/>
      <c r="B136" s="126">
        <v>44977</v>
      </c>
      <c r="C136" s="127"/>
      <c r="D136" s="123" t="s">
        <v>42</v>
      </c>
      <c r="E136" s="124">
        <v>986936.8</v>
      </c>
      <c r="F136" s="196"/>
      <c r="G136" s="125">
        <f t="shared" si="1"/>
        <v>18177389.480399832</v>
      </c>
    </row>
    <row r="137" spans="1:9" s="7" customFormat="1" ht="18" thickTop="1" thickBot="1" x14ac:dyDescent="0.25">
      <c r="A137" s="79"/>
      <c r="B137" s="126">
        <v>44977</v>
      </c>
      <c r="C137" s="127"/>
      <c r="D137" s="123" t="s">
        <v>42</v>
      </c>
      <c r="E137" s="124">
        <v>70894.2</v>
      </c>
      <c r="F137" s="196"/>
      <c r="G137" s="125">
        <f t="shared" si="1"/>
        <v>18248283.680399831</v>
      </c>
    </row>
    <row r="138" spans="1:9" s="7" customFormat="1" ht="18" thickTop="1" thickBot="1" x14ac:dyDescent="0.25">
      <c r="A138" s="79"/>
      <c r="B138" s="126">
        <v>44977</v>
      </c>
      <c r="C138" s="127"/>
      <c r="D138" s="123" t="s">
        <v>42</v>
      </c>
      <c r="E138" s="124">
        <v>449.6</v>
      </c>
      <c r="F138" s="196"/>
      <c r="G138" s="125">
        <f t="shared" si="1"/>
        <v>18248733.280399833</v>
      </c>
    </row>
    <row r="139" spans="1:9" s="7" customFormat="1" ht="18" thickTop="1" thickBot="1" x14ac:dyDescent="0.25">
      <c r="A139" s="79"/>
      <c r="B139" s="126">
        <v>44977</v>
      </c>
      <c r="C139" s="127"/>
      <c r="D139" s="123" t="s">
        <v>57</v>
      </c>
      <c r="E139" s="124">
        <v>563773.73</v>
      </c>
      <c r="F139" s="196"/>
      <c r="G139" s="125">
        <f t="shared" si="1"/>
        <v>18812507.010399833</v>
      </c>
    </row>
    <row r="140" spans="1:9" s="7" customFormat="1" ht="18" thickTop="1" thickBot="1" x14ac:dyDescent="0.25">
      <c r="A140" s="79"/>
      <c r="B140" s="126">
        <v>44977</v>
      </c>
      <c r="C140" s="127"/>
      <c r="D140" s="123" t="s">
        <v>23</v>
      </c>
      <c r="E140" s="124"/>
      <c r="F140" s="196">
        <v>1089120.94</v>
      </c>
      <c r="G140" s="125">
        <f t="shared" si="1"/>
        <v>17723386.070399832</v>
      </c>
    </row>
    <row r="141" spans="1:9" s="7" customFormat="1" ht="18" thickTop="1" thickBot="1" x14ac:dyDescent="0.25">
      <c r="A141" s="79"/>
      <c r="B141" s="126">
        <v>44978</v>
      </c>
      <c r="C141" s="127"/>
      <c r="D141" s="123" t="s">
        <v>41</v>
      </c>
      <c r="E141" s="124">
        <v>138395</v>
      </c>
      <c r="F141" s="196"/>
      <c r="G141" s="125">
        <f t="shared" si="1"/>
        <v>17861781.070399832</v>
      </c>
    </row>
    <row r="142" spans="1:9" s="7" customFormat="1" ht="18" thickTop="1" thickBot="1" x14ac:dyDescent="0.25">
      <c r="A142" s="79"/>
      <c r="B142" s="126">
        <v>44978</v>
      </c>
      <c r="C142" s="127"/>
      <c r="D142" s="123" t="s">
        <v>41</v>
      </c>
      <c r="E142" s="124">
        <v>69050</v>
      </c>
      <c r="F142" s="196"/>
      <c r="G142" s="125">
        <f t="shared" si="1"/>
        <v>17930831.070399832</v>
      </c>
    </row>
    <row r="143" spans="1:9" s="7" customFormat="1" ht="18" thickTop="1" thickBot="1" x14ac:dyDescent="0.25">
      <c r="A143" s="79"/>
      <c r="B143" s="126">
        <v>44978</v>
      </c>
      <c r="C143" s="127"/>
      <c r="D143" s="123" t="s">
        <v>41</v>
      </c>
      <c r="E143" s="129">
        <v>10100</v>
      </c>
      <c r="F143" s="199"/>
      <c r="G143" s="125">
        <f t="shared" si="1"/>
        <v>17940931.070399832</v>
      </c>
    </row>
    <row r="144" spans="1:9" s="7" customFormat="1" ht="18" thickTop="1" thickBot="1" x14ac:dyDescent="0.25">
      <c r="A144" s="79"/>
      <c r="B144" s="126">
        <v>44978</v>
      </c>
      <c r="C144" s="127"/>
      <c r="D144" s="123" t="s">
        <v>29</v>
      </c>
      <c r="E144" s="129">
        <v>148670.82</v>
      </c>
      <c r="F144" s="199">
        <v>3865.44</v>
      </c>
      <c r="G144" s="125">
        <f t="shared" si="1"/>
        <v>18085736.450399831</v>
      </c>
    </row>
    <row r="145" spans="1:7" s="7" customFormat="1" ht="17.25" customHeight="1" thickTop="1" thickBot="1" x14ac:dyDescent="0.25">
      <c r="A145" s="79"/>
      <c r="B145" s="126">
        <v>44978</v>
      </c>
      <c r="C145" s="127"/>
      <c r="D145" s="123" t="s">
        <v>81</v>
      </c>
      <c r="E145" s="129">
        <v>2375</v>
      </c>
      <c r="F145" s="196">
        <v>96.25</v>
      </c>
      <c r="G145" s="125">
        <f t="shared" si="1"/>
        <v>18088015.200399831</v>
      </c>
    </row>
    <row r="146" spans="1:7" s="7" customFormat="1" ht="46.5" thickTop="1" thickBot="1" x14ac:dyDescent="0.25">
      <c r="A146" s="79"/>
      <c r="B146" s="126">
        <v>44978</v>
      </c>
      <c r="C146" s="127"/>
      <c r="D146" s="123" t="s">
        <v>90</v>
      </c>
      <c r="E146" s="129">
        <v>19750</v>
      </c>
      <c r="F146" s="196"/>
      <c r="G146" s="125">
        <f t="shared" si="1"/>
        <v>18107765.200399831</v>
      </c>
    </row>
    <row r="147" spans="1:7" s="7" customFormat="1" ht="18" thickTop="1" thickBot="1" x14ac:dyDescent="0.25">
      <c r="A147" s="79"/>
      <c r="B147" s="126">
        <v>44978</v>
      </c>
      <c r="C147" s="127"/>
      <c r="D147" s="123" t="s">
        <v>50</v>
      </c>
      <c r="E147" s="124">
        <v>1111465.6399999999</v>
      </c>
      <c r="F147" s="196"/>
      <c r="G147" s="125">
        <f t="shared" si="1"/>
        <v>19219230.840399832</v>
      </c>
    </row>
    <row r="148" spans="1:7" s="7" customFormat="1" ht="18" thickTop="1" thickBot="1" x14ac:dyDescent="0.25">
      <c r="A148" s="79"/>
      <c r="B148" s="126">
        <v>44978</v>
      </c>
      <c r="C148" s="127"/>
      <c r="D148" s="123" t="s">
        <v>23</v>
      </c>
      <c r="E148" s="124"/>
      <c r="F148" s="196">
        <v>4354093.1100000003</v>
      </c>
      <c r="G148" s="125">
        <f t="shared" ref="G148:G200" si="2">G147+E148-F148</f>
        <v>14865137.730399832</v>
      </c>
    </row>
    <row r="149" spans="1:7" s="7" customFormat="1" ht="18" customHeight="1" thickTop="1" thickBot="1" x14ac:dyDescent="0.25">
      <c r="A149" s="79"/>
      <c r="B149" s="126">
        <v>44978</v>
      </c>
      <c r="C149" s="127"/>
      <c r="D149" s="123" t="s">
        <v>23</v>
      </c>
      <c r="E149" s="124"/>
      <c r="F149" s="196">
        <v>943791.61</v>
      </c>
      <c r="G149" s="125">
        <f t="shared" si="2"/>
        <v>13921346.120399833</v>
      </c>
    </row>
    <row r="150" spans="1:7" s="7" customFormat="1" ht="18" thickTop="1" thickBot="1" x14ac:dyDescent="0.25">
      <c r="A150" s="79"/>
      <c r="B150" s="126">
        <v>44979</v>
      </c>
      <c r="C150" s="127"/>
      <c r="D150" s="123" t="s">
        <v>41</v>
      </c>
      <c r="E150" s="124">
        <v>127445</v>
      </c>
      <c r="F150" s="196"/>
      <c r="G150" s="125">
        <f t="shared" si="2"/>
        <v>14048791.120399833</v>
      </c>
    </row>
    <row r="151" spans="1:7" s="7" customFormat="1" ht="18" thickTop="1" thickBot="1" x14ac:dyDescent="0.25">
      <c r="A151" s="79"/>
      <c r="B151" s="126">
        <v>44979</v>
      </c>
      <c r="C151" s="127"/>
      <c r="D151" s="123" t="s">
        <v>41</v>
      </c>
      <c r="E151" s="124">
        <v>25255</v>
      </c>
      <c r="F151" s="196"/>
      <c r="G151" s="125">
        <f t="shared" si="2"/>
        <v>14074046.120399833</v>
      </c>
    </row>
    <row r="152" spans="1:7" s="7" customFormat="1" ht="18" thickTop="1" thickBot="1" x14ac:dyDescent="0.25">
      <c r="A152" s="79"/>
      <c r="B152" s="126">
        <v>44979</v>
      </c>
      <c r="C152" s="127"/>
      <c r="D152" s="123" t="s">
        <v>41</v>
      </c>
      <c r="E152" s="124">
        <v>6301</v>
      </c>
      <c r="F152" s="196"/>
      <c r="G152" s="125">
        <f t="shared" si="2"/>
        <v>14080347.120399833</v>
      </c>
    </row>
    <row r="153" spans="1:7" s="7" customFormat="1" ht="18" thickTop="1" thickBot="1" x14ac:dyDescent="0.25">
      <c r="A153" s="79"/>
      <c r="B153" s="126">
        <v>44979</v>
      </c>
      <c r="C153" s="127"/>
      <c r="D153" s="123" t="s">
        <v>29</v>
      </c>
      <c r="E153" s="124">
        <v>97040.12</v>
      </c>
      <c r="F153" s="196">
        <v>2523.04</v>
      </c>
      <c r="G153" s="125">
        <f t="shared" si="2"/>
        <v>14174864.200399833</v>
      </c>
    </row>
    <row r="154" spans="1:7" s="7" customFormat="1" ht="18" thickTop="1" thickBot="1" x14ac:dyDescent="0.25">
      <c r="A154" s="79"/>
      <c r="B154" s="126">
        <v>44979</v>
      </c>
      <c r="C154" s="127"/>
      <c r="D154" s="123" t="s">
        <v>23</v>
      </c>
      <c r="E154" s="124"/>
      <c r="F154" s="196">
        <v>498409.79</v>
      </c>
      <c r="G154" s="125">
        <f t="shared" si="2"/>
        <v>13676454.410399834</v>
      </c>
    </row>
    <row r="155" spans="1:7" s="7" customFormat="1" ht="18" thickTop="1" thickBot="1" x14ac:dyDescent="0.25">
      <c r="A155" s="79"/>
      <c r="B155" s="126">
        <v>44980</v>
      </c>
      <c r="C155" s="127"/>
      <c r="D155" s="123" t="s">
        <v>41</v>
      </c>
      <c r="E155" s="124">
        <v>154700</v>
      </c>
      <c r="F155" s="196"/>
      <c r="G155" s="125">
        <f t="shared" si="2"/>
        <v>13831154.410399834</v>
      </c>
    </row>
    <row r="156" spans="1:7" s="7" customFormat="1" ht="18" thickTop="1" thickBot="1" x14ac:dyDescent="0.25">
      <c r="A156" s="79"/>
      <c r="B156" s="126">
        <v>44980</v>
      </c>
      <c r="C156" s="127"/>
      <c r="D156" s="123" t="s">
        <v>41</v>
      </c>
      <c r="E156" s="124">
        <v>62530</v>
      </c>
      <c r="F156" s="196"/>
      <c r="G156" s="125">
        <f t="shared" si="2"/>
        <v>13893684.410399834</v>
      </c>
    </row>
    <row r="157" spans="1:7" s="7" customFormat="1" ht="18.75" customHeight="1" thickTop="1" thickBot="1" x14ac:dyDescent="0.25">
      <c r="A157" s="79"/>
      <c r="B157" s="126">
        <v>44980</v>
      </c>
      <c r="C157" s="127"/>
      <c r="D157" s="123" t="s">
        <v>41</v>
      </c>
      <c r="E157" s="124">
        <v>1700</v>
      </c>
      <c r="F157" s="196"/>
      <c r="G157" s="125">
        <f t="shared" si="2"/>
        <v>13895384.410399834</v>
      </c>
    </row>
    <row r="158" spans="1:7" s="7" customFormat="1" ht="23.25" customHeight="1" thickTop="1" thickBot="1" x14ac:dyDescent="0.25">
      <c r="A158" s="79"/>
      <c r="B158" s="126">
        <v>44980</v>
      </c>
      <c r="C158" s="127"/>
      <c r="D158" s="123" t="s">
        <v>41</v>
      </c>
      <c r="E158" s="124">
        <v>2702</v>
      </c>
      <c r="F158" s="196"/>
      <c r="G158" s="125">
        <f t="shared" si="2"/>
        <v>13898086.410399834</v>
      </c>
    </row>
    <row r="159" spans="1:7" s="7" customFormat="1" ht="19.5" customHeight="1" thickTop="1" thickBot="1" x14ac:dyDescent="0.25">
      <c r="A159" s="79"/>
      <c r="B159" s="126">
        <v>44980</v>
      </c>
      <c r="C159" s="127"/>
      <c r="D159" s="123" t="s">
        <v>29</v>
      </c>
      <c r="E159" s="124">
        <v>45427.9</v>
      </c>
      <c r="F159" s="196">
        <v>1181.1199999999999</v>
      </c>
      <c r="G159" s="125">
        <f t="shared" si="2"/>
        <v>13942333.190399835</v>
      </c>
    </row>
    <row r="160" spans="1:7" s="7" customFormat="1" ht="21.75" customHeight="1" thickTop="1" thickBot="1" x14ac:dyDescent="0.25">
      <c r="A160" s="79"/>
      <c r="B160" s="126">
        <v>44980</v>
      </c>
      <c r="C160" s="127"/>
      <c r="D160" s="123" t="s">
        <v>91</v>
      </c>
      <c r="E160" s="124">
        <v>197395.6</v>
      </c>
      <c r="F160" s="196"/>
      <c r="G160" s="125">
        <f t="shared" si="2"/>
        <v>14139728.790399835</v>
      </c>
    </row>
    <row r="161" spans="1:7" s="7" customFormat="1" ht="18" thickTop="1" thickBot="1" x14ac:dyDescent="0.25">
      <c r="A161" s="79"/>
      <c r="B161" s="142">
        <v>44980</v>
      </c>
      <c r="C161" s="142"/>
      <c r="D161" s="142" t="s">
        <v>92</v>
      </c>
      <c r="E161" s="167">
        <v>178010.47</v>
      </c>
      <c r="F161" s="167"/>
      <c r="G161" s="125">
        <f t="shared" si="2"/>
        <v>14317739.260399835</v>
      </c>
    </row>
    <row r="162" spans="1:7" s="7" customFormat="1" ht="18" thickTop="1" thickBot="1" x14ac:dyDescent="0.25">
      <c r="A162" s="79"/>
      <c r="B162" s="142">
        <v>44980</v>
      </c>
      <c r="C162" s="142"/>
      <c r="D162" s="142" t="s">
        <v>23</v>
      </c>
      <c r="E162" s="167"/>
      <c r="F162" s="167">
        <v>205481.5</v>
      </c>
      <c r="G162" s="125">
        <f t="shared" si="2"/>
        <v>14112257.760399835</v>
      </c>
    </row>
    <row r="163" spans="1:7" s="7" customFormat="1" ht="18" thickTop="1" thickBot="1" x14ac:dyDescent="0.25">
      <c r="A163" s="79"/>
      <c r="B163" s="142">
        <v>44981</v>
      </c>
      <c r="C163" s="142"/>
      <c r="D163" s="142" t="s">
        <v>41</v>
      </c>
      <c r="E163" s="167">
        <v>79532</v>
      </c>
      <c r="F163" s="167"/>
      <c r="G163" s="125">
        <f t="shared" si="2"/>
        <v>14191789.760399835</v>
      </c>
    </row>
    <row r="164" spans="1:7" s="7" customFormat="1" ht="18" thickTop="1" thickBot="1" x14ac:dyDescent="0.25">
      <c r="A164" s="79"/>
      <c r="B164" s="142">
        <v>44981</v>
      </c>
      <c r="C164" s="142"/>
      <c r="D164" s="142" t="s">
        <v>41</v>
      </c>
      <c r="E164" s="167">
        <v>86900</v>
      </c>
      <c r="F164" s="167"/>
      <c r="G164" s="125">
        <f t="shared" si="2"/>
        <v>14278689.760399835</v>
      </c>
    </row>
    <row r="165" spans="1:7" s="7" customFormat="1" ht="18" thickTop="1" thickBot="1" x14ac:dyDescent="0.25">
      <c r="A165" s="79"/>
      <c r="B165" s="142">
        <v>44981</v>
      </c>
      <c r="C165" s="142"/>
      <c r="D165" s="142" t="s">
        <v>41</v>
      </c>
      <c r="E165" s="167">
        <v>2635</v>
      </c>
      <c r="F165" s="167"/>
      <c r="G165" s="125">
        <f t="shared" si="2"/>
        <v>14281324.760399835</v>
      </c>
    </row>
    <row r="166" spans="1:7" s="7" customFormat="1" ht="18" thickTop="1" thickBot="1" x14ac:dyDescent="0.25">
      <c r="A166" s="79"/>
      <c r="B166" s="142">
        <v>44981</v>
      </c>
      <c r="C166" s="142"/>
      <c r="D166" s="142" t="s">
        <v>29</v>
      </c>
      <c r="E166" s="167">
        <v>102000.05</v>
      </c>
      <c r="F166" s="167">
        <v>2652.01</v>
      </c>
      <c r="G166" s="125">
        <f t="shared" si="2"/>
        <v>14380672.800399836</v>
      </c>
    </row>
    <row r="167" spans="1:7" s="7" customFormat="1" ht="18" thickTop="1" thickBot="1" x14ac:dyDescent="0.25">
      <c r="A167" s="79"/>
      <c r="B167" s="142">
        <v>44981</v>
      </c>
      <c r="C167" s="142"/>
      <c r="D167" s="142" t="s">
        <v>81</v>
      </c>
      <c r="E167" s="167">
        <v>1080</v>
      </c>
      <c r="F167" s="167">
        <v>57.4</v>
      </c>
      <c r="G167" s="125">
        <f t="shared" si="2"/>
        <v>14381695.400399836</v>
      </c>
    </row>
    <row r="168" spans="1:7" s="7" customFormat="1" ht="30" thickTop="1" thickBot="1" x14ac:dyDescent="0.25">
      <c r="A168" s="79"/>
      <c r="B168" s="142">
        <v>44981</v>
      </c>
      <c r="C168" s="142"/>
      <c r="D168" s="142" t="s">
        <v>72</v>
      </c>
      <c r="E168" s="167">
        <v>95130.11</v>
      </c>
      <c r="F168" s="167"/>
      <c r="G168" s="125">
        <f t="shared" si="2"/>
        <v>14476825.510399835</v>
      </c>
    </row>
    <row r="169" spans="1:7" s="7" customFormat="1" ht="30" thickTop="1" thickBot="1" x14ac:dyDescent="0.25">
      <c r="A169" s="79"/>
      <c r="B169" s="172">
        <v>44981</v>
      </c>
      <c r="C169" s="173"/>
      <c r="D169" s="169" t="s">
        <v>72</v>
      </c>
      <c r="E169" s="171">
        <v>368431.15</v>
      </c>
      <c r="F169" s="171"/>
      <c r="G169" s="125">
        <f t="shared" si="2"/>
        <v>14845256.660399836</v>
      </c>
    </row>
    <row r="170" spans="1:7" s="7" customFormat="1" ht="18" thickTop="1" thickBot="1" x14ac:dyDescent="0.25">
      <c r="A170" s="79"/>
      <c r="B170" s="142">
        <v>44981</v>
      </c>
      <c r="C170" s="142"/>
      <c r="D170" s="165" t="s">
        <v>93</v>
      </c>
      <c r="E170" s="167">
        <v>1200</v>
      </c>
      <c r="F170" s="167"/>
      <c r="G170" s="125">
        <f t="shared" si="2"/>
        <v>14846456.660399836</v>
      </c>
    </row>
    <row r="171" spans="1:7" s="7" customFormat="1" ht="18" thickTop="1" thickBot="1" x14ac:dyDescent="0.25">
      <c r="A171" s="79"/>
      <c r="B171" s="166">
        <v>44981</v>
      </c>
      <c r="C171" s="142"/>
      <c r="D171" s="165" t="s">
        <v>57</v>
      </c>
      <c r="E171" s="167">
        <v>1323995.8899999999</v>
      </c>
      <c r="F171" s="167"/>
      <c r="G171" s="125">
        <f t="shared" si="2"/>
        <v>16170452.550399836</v>
      </c>
    </row>
    <row r="172" spans="1:7" s="7" customFormat="1" ht="18" thickTop="1" thickBot="1" x14ac:dyDescent="0.25">
      <c r="A172" s="79"/>
      <c r="B172" s="166">
        <v>44981</v>
      </c>
      <c r="C172" s="142"/>
      <c r="D172" s="165" t="s">
        <v>69</v>
      </c>
      <c r="E172" s="167">
        <v>50000</v>
      </c>
      <c r="F172" s="167"/>
      <c r="G172" s="125">
        <f t="shared" si="2"/>
        <v>16220452.550399836</v>
      </c>
    </row>
    <row r="173" spans="1:7" s="7" customFormat="1" ht="18" thickTop="1" thickBot="1" x14ac:dyDescent="0.25">
      <c r="A173" s="79"/>
      <c r="B173" s="166">
        <v>44981</v>
      </c>
      <c r="C173" s="142"/>
      <c r="D173" s="165" t="s">
        <v>73</v>
      </c>
      <c r="E173" s="167">
        <v>4070</v>
      </c>
      <c r="F173" s="167"/>
      <c r="G173" s="125">
        <f t="shared" si="2"/>
        <v>16224522.550399836</v>
      </c>
    </row>
    <row r="174" spans="1:7" s="7" customFormat="1" ht="18" thickTop="1" thickBot="1" x14ac:dyDescent="0.25">
      <c r="A174" s="79"/>
      <c r="B174" s="168">
        <v>44981</v>
      </c>
      <c r="C174" s="164"/>
      <c r="D174" s="169" t="s">
        <v>23</v>
      </c>
      <c r="E174" s="164"/>
      <c r="F174" s="164">
        <v>196773.58</v>
      </c>
      <c r="G174" s="125">
        <f t="shared" si="2"/>
        <v>16027748.970399836</v>
      </c>
    </row>
    <row r="175" spans="1:7" s="7" customFormat="1" ht="17.25" customHeight="1" thickTop="1" thickBot="1" x14ac:dyDescent="0.25">
      <c r="A175" s="79"/>
      <c r="B175" s="126">
        <v>44982</v>
      </c>
      <c r="C175" s="127"/>
      <c r="D175" s="123" t="s">
        <v>41</v>
      </c>
      <c r="E175" s="124">
        <v>7950</v>
      </c>
      <c r="F175" s="174"/>
      <c r="G175" s="125">
        <f t="shared" si="2"/>
        <v>16035698.970399836</v>
      </c>
    </row>
    <row r="176" spans="1:7" s="7" customFormat="1" ht="18" thickTop="1" thickBot="1" x14ac:dyDescent="0.25">
      <c r="A176" s="79"/>
      <c r="B176" s="132">
        <v>44982</v>
      </c>
      <c r="C176" s="133"/>
      <c r="D176" s="123" t="s">
        <v>29</v>
      </c>
      <c r="E176" s="124">
        <v>10450</v>
      </c>
      <c r="F176" s="174">
        <v>271.7</v>
      </c>
      <c r="G176" s="125">
        <f t="shared" si="2"/>
        <v>16045877.270399837</v>
      </c>
    </row>
    <row r="177" spans="1:9" s="7" customFormat="1" ht="18" thickTop="1" thickBot="1" x14ac:dyDescent="0.25">
      <c r="A177" s="79"/>
      <c r="B177" s="132">
        <v>44983</v>
      </c>
      <c r="C177" s="133"/>
      <c r="D177" s="123" t="s">
        <v>41</v>
      </c>
      <c r="E177" s="124">
        <v>16150</v>
      </c>
      <c r="F177" s="174"/>
      <c r="G177" s="125">
        <f t="shared" si="2"/>
        <v>16062027.270399837</v>
      </c>
    </row>
    <row r="178" spans="1:9" s="7" customFormat="1" ht="18" thickTop="1" thickBot="1" x14ac:dyDescent="0.25">
      <c r="A178" s="79"/>
      <c r="B178" s="132">
        <v>44983</v>
      </c>
      <c r="C178" s="133"/>
      <c r="D178" s="123" t="s">
        <v>29</v>
      </c>
      <c r="E178" s="124">
        <v>3700</v>
      </c>
      <c r="F178" s="174">
        <v>96.2</v>
      </c>
      <c r="G178" s="125">
        <f t="shared" si="2"/>
        <v>16065631.070399838</v>
      </c>
    </row>
    <row r="179" spans="1:9" s="7" customFormat="1" ht="18" thickTop="1" thickBot="1" x14ac:dyDescent="0.25">
      <c r="A179" s="79"/>
      <c r="B179" s="132">
        <v>44984</v>
      </c>
      <c r="C179" s="133"/>
      <c r="D179" s="123" t="s">
        <v>41</v>
      </c>
      <c r="E179" s="124">
        <v>45700</v>
      </c>
      <c r="F179" s="174"/>
      <c r="G179" s="125">
        <f>G178+E179-F179+0.01</f>
        <v>16111331.080399837</v>
      </c>
    </row>
    <row r="180" spans="1:9" s="7" customFormat="1" ht="18" thickTop="1" thickBot="1" x14ac:dyDescent="0.25">
      <c r="A180" s="79"/>
      <c r="B180" s="132">
        <v>44984</v>
      </c>
      <c r="C180" s="133"/>
      <c r="D180" s="123" t="s">
        <v>29</v>
      </c>
      <c r="E180" s="124">
        <v>8500</v>
      </c>
      <c r="F180" s="174">
        <v>221</v>
      </c>
      <c r="G180" s="125">
        <f t="shared" ref="G180:G189" si="3">G179+E180-F180+0.01</f>
        <v>16119610.090399837</v>
      </c>
    </row>
    <row r="181" spans="1:9" s="7" customFormat="1" ht="18" thickTop="1" thickBot="1" x14ac:dyDescent="0.25">
      <c r="A181" s="79"/>
      <c r="B181" s="132">
        <v>44985</v>
      </c>
      <c r="C181" s="133"/>
      <c r="D181" s="123" t="s">
        <v>41</v>
      </c>
      <c r="E181" s="124">
        <v>159832</v>
      </c>
      <c r="F181" s="174"/>
      <c r="G181" s="125">
        <f t="shared" si="3"/>
        <v>16279442.100399837</v>
      </c>
    </row>
    <row r="182" spans="1:9" s="7" customFormat="1" ht="18" thickTop="1" thickBot="1" x14ac:dyDescent="0.25">
      <c r="A182" s="79"/>
      <c r="B182" s="132">
        <v>44985</v>
      </c>
      <c r="C182" s="133"/>
      <c r="D182" s="123" t="s">
        <v>41</v>
      </c>
      <c r="E182" s="124">
        <v>93850</v>
      </c>
      <c r="F182" s="174"/>
      <c r="G182" s="125">
        <f t="shared" si="3"/>
        <v>16373292.110399837</v>
      </c>
    </row>
    <row r="183" spans="1:9" s="7" customFormat="1" ht="18" thickTop="1" thickBot="1" x14ac:dyDescent="0.25">
      <c r="A183" s="79"/>
      <c r="B183" s="132">
        <v>44985</v>
      </c>
      <c r="C183" s="133"/>
      <c r="D183" s="123" t="s">
        <v>41</v>
      </c>
      <c r="E183" s="124">
        <v>12500</v>
      </c>
      <c r="F183" s="174"/>
      <c r="G183" s="125">
        <f t="shared" si="3"/>
        <v>16385792.120399836</v>
      </c>
    </row>
    <row r="184" spans="1:9" s="7" customFormat="1" ht="18" thickTop="1" thickBot="1" x14ac:dyDescent="0.25">
      <c r="A184" s="79"/>
      <c r="B184" s="132">
        <v>44985</v>
      </c>
      <c r="C184" s="133"/>
      <c r="D184" s="123" t="s">
        <v>29</v>
      </c>
      <c r="E184" s="124">
        <v>127380.82</v>
      </c>
      <c r="F184" s="174"/>
      <c r="G184" s="125">
        <f t="shared" si="3"/>
        <v>16513172.950399837</v>
      </c>
    </row>
    <row r="185" spans="1:9" s="7" customFormat="1" ht="18" thickTop="1" thickBot="1" x14ac:dyDescent="0.25">
      <c r="A185" s="79"/>
      <c r="B185" s="132">
        <v>44985</v>
      </c>
      <c r="C185" s="133"/>
      <c r="D185" s="123" t="s">
        <v>58</v>
      </c>
      <c r="E185" s="124">
        <v>43677.1</v>
      </c>
      <c r="F185" s="174"/>
      <c r="G185" s="125">
        <f t="shared" si="3"/>
        <v>16556850.060399836</v>
      </c>
    </row>
    <row r="186" spans="1:9" s="7" customFormat="1" ht="18" thickTop="1" thickBot="1" x14ac:dyDescent="0.25">
      <c r="A186" s="79"/>
      <c r="B186" s="132">
        <v>44985</v>
      </c>
      <c r="C186" s="133"/>
      <c r="D186" s="123" t="s">
        <v>70</v>
      </c>
      <c r="E186" s="124">
        <v>109749.36</v>
      </c>
      <c r="F186" s="174"/>
      <c r="G186" s="125">
        <f t="shared" si="3"/>
        <v>16666599.430399835</v>
      </c>
    </row>
    <row r="187" spans="1:9" s="7" customFormat="1" ht="18" thickTop="1" thickBot="1" x14ac:dyDescent="0.25">
      <c r="A187" s="79"/>
      <c r="B187" s="132">
        <v>44985</v>
      </c>
      <c r="C187" s="133"/>
      <c r="D187" s="123" t="s">
        <v>45</v>
      </c>
      <c r="E187" s="124">
        <v>161633.15</v>
      </c>
      <c r="F187" s="174"/>
      <c r="G187" s="125">
        <f t="shared" si="3"/>
        <v>16828232.590399835</v>
      </c>
    </row>
    <row r="188" spans="1:9" s="7" customFormat="1" ht="18" thickTop="1" thickBot="1" x14ac:dyDescent="0.25">
      <c r="A188" s="79"/>
      <c r="B188" s="132">
        <v>44985</v>
      </c>
      <c r="C188" s="133"/>
      <c r="D188" s="123" t="s">
        <v>94</v>
      </c>
      <c r="E188" s="124">
        <v>203791.58</v>
      </c>
      <c r="F188" s="174"/>
      <c r="G188" s="125">
        <f t="shared" si="3"/>
        <v>17032024.180399835</v>
      </c>
    </row>
    <row r="189" spans="1:9" s="7" customFormat="1" ht="18" thickTop="1" thickBot="1" x14ac:dyDescent="0.25">
      <c r="A189" s="79"/>
      <c r="B189" s="132">
        <v>44985</v>
      </c>
      <c r="C189" s="133"/>
      <c r="D189" s="123" t="s">
        <v>23</v>
      </c>
      <c r="E189" s="124"/>
      <c r="F189" s="174">
        <v>5938906.9800000004</v>
      </c>
      <c r="G189" s="125">
        <f t="shared" si="3"/>
        <v>11093117.210399834</v>
      </c>
      <c r="H189" s="228"/>
      <c r="I189" s="113"/>
    </row>
    <row r="190" spans="1:9" s="7" customFormat="1" ht="18" thickTop="1" thickBot="1" x14ac:dyDescent="0.25">
      <c r="A190" s="79"/>
      <c r="B190" s="132"/>
      <c r="C190" s="133"/>
      <c r="D190" s="123"/>
      <c r="E190" s="124"/>
      <c r="F190" s="174"/>
      <c r="G190" s="125">
        <f t="shared" si="2"/>
        <v>11093117.210399834</v>
      </c>
    </row>
    <row r="191" spans="1:9" s="7" customFormat="1" ht="18" thickTop="1" thickBot="1" x14ac:dyDescent="0.25">
      <c r="A191" s="79"/>
      <c r="B191" s="132"/>
      <c r="C191" s="133"/>
      <c r="D191" s="123"/>
      <c r="E191" s="124"/>
      <c r="F191" s="174"/>
      <c r="G191" s="125">
        <f t="shared" si="2"/>
        <v>11093117.210399834</v>
      </c>
    </row>
    <row r="192" spans="1:9" s="7" customFormat="1" ht="18" thickTop="1" thickBot="1" x14ac:dyDescent="0.25">
      <c r="A192" s="79"/>
      <c r="B192" s="132"/>
      <c r="C192" s="133"/>
      <c r="D192" s="123"/>
      <c r="E192" s="124"/>
      <c r="F192" s="174"/>
      <c r="G192" s="125">
        <f t="shared" si="2"/>
        <v>11093117.210399834</v>
      </c>
    </row>
    <row r="193" spans="1:8" s="7" customFormat="1" ht="18" thickTop="1" thickBot="1" x14ac:dyDescent="0.25">
      <c r="A193" s="79"/>
      <c r="B193" s="132"/>
      <c r="C193" s="133"/>
      <c r="D193" s="123"/>
      <c r="E193" s="124"/>
      <c r="F193" s="174"/>
      <c r="G193" s="125">
        <f t="shared" si="2"/>
        <v>11093117.210399834</v>
      </c>
    </row>
    <row r="194" spans="1:8" s="7" customFormat="1" ht="18" thickTop="1" thickBot="1" x14ac:dyDescent="0.25">
      <c r="A194" s="79"/>
      <c r="B194" s="132"/>
      <c r="C194" s="133"/>
      <c r="D194" s="123"/>
      <c r="E194" s="124"/>
      <c r="F194" s="174"/>
      <c r="G194" s="125">
        <f t="shared" si="2"/>
        <v>11093117.210399834</v>
      </c>
    </row>
    <row r="195" spans="1:8" s="7" customFormat="1" ht="18" thickTop="1" thickBot="1" x14ac:dyDescent="0.25">
      <c r="A195" s="79"/>
      <c r="B195" s="132"/>
      <c r="C195" s="133"/>
      <c r="D195" s="123"/>
      <c r="E195" s="124"/>
      <c r="F195" s="174"/>
      <c r="G195" s="125">
        <f t="shared" si="2"/>
        <v>11093117.210399834</v>
      </c>
    </row>
    <row r="196" spans="1:8" s="7" customFormat="1" ht="18" thickTop="1" thickBot="1" x14ac:dyDescent="0.25">
      <c r="A196" s="79"/>
      <c r="B196" s="132"/>
      <c r="C196" s="133"/>
      <c r="D196" s="123"/>
      <c r="E196" s="124"/>
      <c r="F196" s="174"/>
      <c r="G196" s="125">
        <f t="shared" si="2"/>
        <v>11093117.210399834</v>
      </c>
    </row>
    <row r="197" spans="1:8" s="7" customFormat="1" ht="18" thickTop="1" thickBot="1" x14ac:dyDescent="0.25">
      <c r="A197" s="79"/>
      <c r="B197" s="132"/>
      <c r="C197" s="133"/>
      <c r="D197" s="123"/>
      <c r="E197" s="124"/>
      <c r="F197" s="174"/>
      <c r="G197" s="125">
        <f t="shared" si="2"/>
        <v>11093117.210399834</v>
      </c>
    </row>
    <row r="198" spans="1:8" s="7" customFormat="1" ht="18" thickTop="1" thickBot="1" x14ac:dyDescent="0.25">
      <c r="A198" s="79"/>
      <c r="B198" s="132"/>
      <c r="C198" s="133"/>
      <c r="D198" s="123"/>
      <c r="E198" s="124"/>
      <c r="F198" s="174"/>
      <c r="G198" s="125">
        <f t="shared" si="2"/>
        <v>11093117.210399834</v>
      </c>
    </row>
    <row r="199" spans="1:8" s="7" customFormat="1" ht="18" thickTop="1" thickBot="1" x14ac:dyDescent="0.25">
      <c r="A199" s="79"/>
      <c r="B199" s="132"/>
      <c r="C199" s="133"/>
      <c r="D199" s="123"/>
      <c r="E199" s="124"/>
      <c r="F199" s="174"/>
      <c r="G199" s="125">
        <f>G198+E199-F199</f>
        <v>11093117.210399834</v>
      </c>
    </row>
    <row r="200" spans="1:8" ht="18" thickTop="1" thickBot="1" x14ac:dyDescent="0.25">
      <c r="A200" s="26"/>
      <c r="B200" s="189"/>
      <c r="C200" s="190"/>
      <c r="D200" s="190" t="s">
        <v>8</v>
      </c>
      <c r="E200" s="188">
        <f>SUM(E18:E199)</f>
        <v>51134539.73999998</v>
      </c>
      <c r="F200" s="201">
        <f>SUM(F18:F199)</f>
        <v>41967066.180000007</v>
      </c>
      <c r="G200" s="125">
        <f>G17+E200-F200+0.11</f>
        <v>11093117.210399814</v>
      </c>
      <c r="H200" s="28">
        <f>+G200-'[2]CTA. RECOLECTORA (010) y 3000'!$G$2982</f>
        <v>-2.0489096641540527E-8</v>
      </c>
    </row>
    <row r="201" spans="1:8" ht="16.5" x14ac:dyDescent="0.2">
      <c r="A201" s="5"/>
      <c r="B201" s="134"/>
      <c r="C201" s="134"/>
      <c r="D201" s="134"/>
      <c r="E201" s="135"/>
      <c r="F201" s="202"/>
      <c r="G201" s="135"/>
    </row>
    <row r="202" spans="1:8" ht="16.5" x14ac:dyDescent="0.2">
      <c r="A202" s="5"/>
      <c r="B202" s="134"/>
      <c r="C202" s="136" t="s">
        <v>31</v>
      </c>
      <c r="D202" s="137"/>
      <c r="E202" s="138"/>
      <c r="F202" s="203"/>
      <c r="G202" s="135"/>
    </row>
    <row r="203" spans="1:8" ht="16.5" x14ac:dyDescent="0.2">
      <c r="A203" s="5"/>
      <c r="B203" s="134"/>
      <c r="C203" s="136" t="s">
        <v>33</v>
      </c>
      <c r="D203" s="137"/>
      <c r="E203" s="138"/>
      <c r="F203" s="203"/>
      <c r="G203" s="135"/>
    </row>
    <row r="204" spans="1:8" ht="16.5" x14ac:dyDescent="0.2">
      <c r="A204" s="5"/>
      <c r="B204" s="134"/>
      <c r="C204" s="136" t="s">
        <v>34</v>
      </c>
      <c r="D204" s="136" t="s">
        <v>38</v>
      </c>
      <c r="E204" s="136" t="s">
        <v>39</v>
      </c>
      <c r="G204" s="180" t="s">
        <v>66</v>
      </c>
    </row>
    <row r="205" spans="1:8" ht="16.5" x14ac:dyDescent="0.2">
      <c r="A205" s="5"/>
      <c r="B205" s="134"/>
      <c r="C205" s="137"/>
      <c r="D205" s="136" t="s">
        <v>31</v>
      </c>
      <c r="E205" s="83" t="s">
        <v>32</v>
      </c>
      <c r="G205" s="136" t="s">
        <v>47</v>
      </c>
    </row>
    <row r="206" spans="1:8" ht="16.5" x14ac:dyDescent="0.2">
      <c r="A206" s="5"/>
      <c r="B206" s="134"/>
      <c r="C206" s="137"/>
      <c r="D206" s="136" t="s">
        <v>33</v>
      </c>
      <c r="E206" s="83" t="s">
        <v>64</v>
      </c>
      <c r="G206" s="136" t="s">
        <v>48</v>
      </c>
    </row>
    <row r="207" spans="1:8" ht="16.5" x14ac:dyDescent="0.2">
      <c r="A207" s="5"/>
      <c r="B207" s="134"/>
      <c r="C207" s="137"/>
      <c r="D207" s="136" t="s">
        <v>34</v>
      </c>
      <c r="E207" s="83" t="s">
        <v>35</v>
      </c>
      <c r="G207" s="136" t="s">
        <v>49</v>
      </c>
    </row>
    <row r="208" spans="1:8" ht="16.5" x14ac:dyDescent="0.2">
      <c r="A208" s="5"/>
      <c r="B208" s="134"/>
      <c r="C208" s="137"/>
      <c r="D208" s="138"/>
      <c r="F208" s="202"/>
      <c r="H208" s="25"/>
    </row>
    <row r="209" spans="1:7" ht="16.5" x14ac:dyDescent="0.2">
      <c r="A209" s="5"/>
      <c r="B209" s="134"/>
      <c r="C209" s="137"/>
      <c r="D209" s="138"/>
      <c r="F209" s="202"/>
      <c r="G209" s="135"/>
    </row>
    <row r="210" spans="1:7" ht="16.5" x14ac:dyDescent="0.2">
      <c r="A210" s="5"/>
      <c r="B210" s="134"/>
      <c r="C210" s="137"/>
      <c r="D210" s="138"/>
      <c r="F210" s="202"/>
      <c r="G210" s="135"/>
    </row>
    <row r="211" spans="1:7" ht="16.5" x14ac:dyDescent="0.2">
      <c r="A211" s="5"/>
      <c r="B211" s="134"/>
      <c r="C211" s="137"/>
      <c r="D211" s="138"/>
      <c r="F211" s="202"/>
      <c r="G211" s="135"/>
    </row>
    <row r="212" spans="1:7" ht="16.5" x14ac:dyDescent="0.2">
      <c r="A212" s="5"/>
      <c r="B212" s="134"/>
      <c r="C212" s="134"/>
      <c r="F212" s="202"/>
      <c r="G212" s="135"/>
    </row>
    <row r="213" spans="1:7" ht="16.5" x14ac:dyDescent="0.2">
      <c r="A213" s="5"/>
      <c r="B213" s="134"/>
      <c r="C213" s="134"/>
      <c r="E213" s="138"/>
      <c r="F213" s="202"/>
      <c r="G213" s="135"/>
    </row>
    <row r="214" spans="1:7" ht="16.5" x14ac:dyDescent="0.2">
      <c r="A214" s="5"/>
      <c r="B214" s="5"/>
      <c r="C214" s="5"/>
      <c r="F214" s="205"/>
      <c r="G214" s="8"/>
    </row>
    <row r="215" spans="1:7" ht="16.5" x14ac:dyDescent="0.2">
      <c r="A215" s="5"/>
      <c r="B215" s="5"/>
      <c r="C215" s="5"/>
      <c r="F215" s="205"/>
      <c r="G215" s="8"/>
    </row>
    <row r="216" spans="1:7" ht="16.5" x14ac:dyDescent="0.2">
      <c r="A216" s="5"/>
      <c r="B216" s="5"/>
      <c r="C216" s="5"/>
      <c r="E216" s="8"/>
      <c r="F216" s="205"/>
      <c r="G216" s="8"/>
    </row>
    <row r="217" spans="1:7" x14ac:dyDescent="0.2">
      <c r="A217" s="9"/>
      <c r="B217" s="9"/>
      <c r="C217" s="9"/>
      <c r="D217" s="9"/>
      <c r="E217" s="9"/>
      <c r="F217" s="206"/>
      <c r="G217" s="9"/>
    </row>
    <row r="218" spans="1:7" x14ac:dyDescent="0.2">
      <c r="A218" s="9"/>
      <c r="B218" s="9"/>
      <c r="C218" s="9"/>
      <c r="D218" s="9"/>
      <c r="E218" s="9"/>
      <c r="F218" s="206"/>
      <c r="G218" s="9"/>
    </row>
    <row r="219" spans="1:7" x14ac:dyDescent="0.2">
      <c r="A219" s="9"/>
      <c r="B219" s="9"/>
      <c r="C219" s="9"/>
      <c r="D219" s="9"/>
      <c r="E219" s="9"/>
      <c r="F219" s="206"/>
      <c r="G219" s="9"/>
    </row>
    <row r="238" spans="1:1" ht="13.5" thickBot="1" x14ac:dyDescent="0.25"/>
    <row r="239" spans="1:1" ht="15" x14ac:dyDescent="0.2">
      <c r="A239" s="2"/>
    </row>
  </sheetData>
  <autoFilter ref="B1:H239"/>
  <mergeCells count="9">
    <mergeCell ref="A5:G5"/>
    <mergeCell ref="B14:F14"/>
    <mergeCell ref="B13:G13"/>
    <mergeCell ref="A13:A16"/>
    <mergeCell ref="B15:F15"/>
    <mergeCell ref="A6:G6"/>
    <mergeCell ref="A7:G7"/>
    <mergeCell ref="A8:G8"/>
    <mergeCell ref="A9:G9"/>
  </mergeCells>
  <phoneticPr fontId="3" type="noConversion"/>
  <printOptions horizontalCentered="1"/>
  <pageMargins left="0.23622047244094491" right="0.23622047244094491" top="0.74803149606299213" bottom="0.74803149606299213" header="0.31496062992125984" footer="0.31496062992125984"/>
  <pageSetup scale="54" fitToHeight="0" orientation="portrait" r:id="rId1"/>
  <headerFooter alignWithMargins="0">
    <oddFooter>Página &amp;P</oddFooter>
  </headerFooter>
  <rowBreaks count="4" manualBreakCount="4">
    <brk id="64" max="6" man="1"/>
    <brk id="115" max="6" man="1"/>
    <brk id="168" max="6" man="1"/>
    <brk id="213" max="6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>
    <tabColor rgb="FFFFC000"/>
  </sheetPr>
  <dimension ref="A1:CQ145"/>
  <sheetViews>
    <sheetView view="pageBreakPreview" topLeftCell="B1" zoomScale="60" zoomScaleNormal="80" workbookViewId="0">
      <selection activeCell="I14" sqref="I14"/>
    </sheetView>
  </sheetViews>
  <sheetFormatPr baseColWidth="10" defaultColWidth="9.140625" defaultRowHeight="12.75" x14ac:dyDescent="0.2"/>
  <cols>
    <col min="1" max="1" width="0" style="11" hidden="1" customWidth="1"/>
    <col min="2" max="2" width="1.5703125" style="11" customWidth="1"/>
    <col min="3" max="3" width="3.7109375" style="1" customWidth="1"/>
    <col min="4" max="4" width="17.42578125" style="1" customWidth="1"/>
    <col min="5" max="5" width="16" style="187" customWidth="1"/>
    <col min="6" max="6" width="46.7109375" style="1" customWidth="1"/>
    <col min="7" max="7" width="20" style="1" customWidth="1"/>
    <col min="8" max="8" width="19.7109375" style="1" customWidth="1"/>
    <col min="9" max="9" width="23.5703125" style="1" customWidth="1"/>
    <col min="10" max="10" width="19.42578125" style="11" bestFit="1" customWidth="1"/>
    <col min="11" max="13" width="9.140625" style="11"/>
    <col min="14" max="16384" width="9.140625" style="1"/>
  </cols>
  <sheetData>
    <row r="1" spans="1:13" s="11" customFormat="1" ht="15" customHeight="1" x14ac:dyDescent="0.2">
      <c r="E1" s="182"/>
    </row>
    <row r="2" spans="1:13" s="11" customFormat="1" x14ac:dyDescent="0.2">
      <c r="E2" s="182"/>
    </row>
    <row r="3" spans="1:13" s="14" customFormat="1" ht="12" customHeight="1" x14ac:dyDescent="0.2">
      <c r="E3" s="183"/>
    </row>
    <row r="4" spans="1:13" s="15" customFormat="1" ht="18" customHeight="1" x14ac:dyDescent="0.3">
      <c r="B4" s="16"/>
      <c r="C4" s="16"/>
      <c r="D4" s="12"/>
      <c r="E4" s="184"/>
      <c r="F4" s="16"/>
      <c r="G4" s="16"/>
      <c r="H4" s="16"/>
      <c r="I4" s="16"/>
      <c r="J4" s="16"/>
      <c r="K4" s="16"/>
    </row>
    <row r="5" spans="1:13" s="13" customFormat="1" ht="18" customHeight="1" x14ac:dyDescent="0.2">
      <c r="A5" s="13" t="s">
        <v>9</v>
      </c>
      <c r="E5" s="12"/>
    </row>
    <row r="6" spans="1:13" s="15" customFormat="1" ht="15" customHeight="1" x14ac:dyDescent="0.3">
      <c r="B6" s="13"/>
      <c r="C6" s="208" t="s">
        <v>10</v>
      </c>
      <c r="D6" s="208"/>
      <c r="E6" s="208"/>
      <c r="F6" s="208"/>
      <c r="G6" s="208"/>
      <c r="H6" s="208"/>
      <c r="I6" s="208"/>
      <c r="J6" s="16"/>
      <c r="K6" s="16"/>
    </row>
    <row r="7" spans="1:13" s="14" customFormat="1" ht="18.75" x14ac:dyDescent="0.2">
      <c r="B7" s="18"/>
      <c r="C7" s="214" t="s">
        <v>19</v>
      </c>
      <c r="D7" s="214"/>
      <c r="E7" s="214"/>
      <c r="F7" s="214"/>
      <c r="G7" s="214"/>
      <c r="H7" s="214"/>
      <c r="I7" s="214"/>
    </row>
    <row r="8" spans="1:13" s="17" customFormat="1" ht="21" customHeight="1" x14ac:dyDescent="0.2">
      <c r="B8" s="18"/>
      <c r="C8" s="214" t="s">
        <v>3</v>
      </c>
      <c r="D8" s="214"/>
      <c r="E8" s="214"/>
      <c r="F8" s="214"/>
      <c r="G8" s="214"/>
      <c r="H8" s="214"/>
      <c r="I8" s="214"/>
    </row>
    <row r="9" spans="1:13" s="14" customFormat="1" ht="18.75" x14ac:dyDescent="0.2">
      <c r="C9" s="215" t="s">
        <v>95</v>
      </c>
      <c r="D9" s="215"/>
      <c r="E9" s="215"/>
      <c r="F9" s="215"/>
      <c r="G9" s="215"/>
      <c r="H9" s="215"/>
      <c r="I9" s="215"/>
    </row>
    <row r="10" spans="1:13" s="11" customFormat="1" ht="19.5" customHeight="1" thickBot="1" x14ac:dyDescent="0.25">
      <c r="E10" s="182"/>
    </row>
    <row r="11" spans="1:13" s="3" customFormat="1" ht="28.5" customHeight="1" thickTop="1" thickBot="1" x14ac:dyDescent="0.25">
      <c r="A11" s="7"/>
      <c r="B11" s="7"/>
      <c r="C11" s="213"/>
      <c r="D11" s="210" t="s">
        <v>17</v>
      </c>
      <c r="E11" s="210"/>
      <c r="F11" s="210"/>
      <c r="G11" s="210"/>
      <c r="H11" s="210"/>
      <c r="I11" s="210"/>
      <c r="J11" s="7"/>
      <c r="K11" s="7"/>
      <c r="L11" s="7"/>
      <c r="M11" s="7"/>
    </row>
    <row r="12" spans="1:13" s="3" customFormat="1" ht="18" customHeight="1" thickTop="1" thickBot="1" x14ac:dyDescent="0.25">
      <c r="A12" s="7"/>
      <c r="B12" s="7"/>
      <c r="C12" s="213"/>
      <c r="D12" s="209" t="s">
        <v>7</v>
      </c>
      <c r="E12" s="209"/>
      <c r="F12" s="209"/>
      <c r="G12" s="209"/>
      <c r="H12" s="209"/>
      <c r="I12" s="51">
        <f>'[2]CTA. RECOLECTORA AUXILIAR 3001'!$J$2091</f>
        <v>3342132.2615000275</v>
      </c>
      <c r="J12" s="7"/>
      <c r="K12" s="7"/>
      <c r="L12" s="7"/>
      <c r="M12" s="7"/>
    </row>
    <row r="13" spans="1:13" s="3" customFormat="1" ht="33" customHeight="1" thickTop="1" thickBot="1" x14ac:dyDescent="0.25">
      <c r="A13" s="7"/>
      <c r="B13" s="7"/>
      <c r="C13" s="213"/>
      <c r="D13" s="62" t="s">
        <v>4</v>
      </c>
      <c r="E13" s="181" t="s">
        <v>5</v>
      </c>
      <c r="F13" s="62" t="s">
        <v>6</v>
      </c>
      <c r="G13" s="62" t="s">
        <v>0</v>
      </c>
      <c r="H13" s="62" t="s">
        <v>1</v>
      </c>
      <c r="I13" s="62" t="s">
        <v>2</v>
      </c>
      <c r="J13" s="7"/>
      <c r="K13" s="7"/>
      <c r="L13" s="7"/>
      <c r="M13" s="7"/>
    </row>
    <row r="14" spans="1:13" s="10" customFormat="1" ht="29.25" customHeight="1" thickTop="1" thickBot="1" x14ac:dyDescent="0.25">
      <c r="C14" s="153"/>
      <c r="D14" s="154"/>
      <c r="E14" s="185"/>
      <c r="F14" s="147">
        <v>44985</v>
      </c>
      <c r="G14" s="155"/>
      <c r="H14" s="156">
        <v>0</v>
      </c>
      <c r="I14" s="61">
        <f>+I12</f>
        <v>3342132.2615000275</v>
      </c>
    </row>
    <row r="15" spans="1:13" s="27" customFormat="1" ht="31.5" customHeight="1" thickTop="1" thickBot="1" x14ac:dyDescent="0.25">
      <c r="C15" s="63"/>
      <c r="D15" s="65">
        <v>44958</v>
      </c>
      <c r="E15" s="66"/>
      <c r="F15" s="103" t="s">
        <v>23</v>
      </c>
      <c r="G15" s="107">
        <v>459538.5</v>
      </c>
      <c r="H15" s="107"/>
      <c r="I15" s="45">
        <f>I14+G15-H15</f>
        <v>3801670.7615000275</v>
      </c>
    </row>
    <row r="16" spans="1:13" s="27" customFormat="1" ht="31.5" customHeight="1" thickTop="1" thickBot="1" x14ac:dyDescent="0.25">
      <c r="C16" s="143"/>
      <c r="D16" s="65">
        <v>44958</v>
      </c>
      <c r="E16" s="66"/>
      <c r="F16" s="103" t="s">
        <v>23</v>
      </c>
      <c r="G16" s="107">
        <v>577069.87</v>
      </c>
      <c r="H16" s="107"/>
      <c r="I16" s="45">
        <f t="shared" ref="I16:I79" si="0">I15+G16-H16</f>
        <v>4378740.6315000271</v>
      </c>
    </row>
    <row r="17" spans="3:9" s="27" customFormat="1" ht="24.75" customHeight="1" thickTop="1" thickBot="1" x14ac:dyDescent="0.25">
      <c r="C17" s="64"/>
      <c r="D17" s="65">
        <v>44958</v>
      </c>
      <c r="E17" s="69">
        <v>8156</v>
      </c>
      <c r="F17" s="103" t="s">
        <v>51</v>
      </c>
      <c r="G17" s="108"/>
      <c r="H17" s="108">
        <v>437874</v>
      </c>
      <c r="I17" s="45">
        <f t="shared" si="0"/>
        <v>3940866.6315000271</v>
      </c>
    </row>
    <row r="18" spans="3:9" s="27" customFormat="1" ht="30" thickTop="1" thickBot="1" x14ac:dyDescent="0.25">
      <c r="C18" s="64"/>
      <c r="D18" s="65">
        <v>44958</v>
      </c>
      <c r="E18" s="66">
        <v>8156</v>
      </c>
      <c r="F18" s="103" t="s">
        <v>96</v>
      </c>
      <c r="G18" s="108"/>
      <c r="H18" s="105">
        <v>3940866.63</v>
      </c>
      <c r="I18" s="45">
        <f t="shared" si="0"/>
        <v>1.5000272542238235E-3</v>
      </c>
    </row>
    <row r="19" spans="3:9" s="27" customFormat="1" ht="30" thickTop="1" thickBot="1" x14ac:dyDescent="0.25">
      <c r="C19" s="64"/>
      <c r="D19" s="65">
        <v>44963</v>
      </c>
      <c r="E19" s="69"/>
      <c r="F19" s="103" t="s">
        <v>23</v>
      </c>
      <c r="G19" s="108">
        <v>103819</v>
      </c>
      <c r="H19" s="105"/>
      <c r="I19" s="45">
        <f t="shared" si="0"/>
        <v>103819.00150002725</v>
      </c>
    </row>
    <row r="20" spans="3:9" s="27" customFormat="1" ht="30" thickTop="1" thickBot="1" x14ac:dyDescent="0.25">
      <c r="C20" s="64"/>
      <c r="D20" s="65">
        <v>44963</v>
      </c>
      <c r="E20" s="66" t="s">
        <v>97</v>
      </c>
      <c r="F20" s="103" t="s">
        <v>16</v>
      </c>
      <c r="G20" s="108"/>
      <c r="H20" s="105">
        <v>5190.95</v>
      </c>
      <c r="I20" s="45">
        <f t="shared" si="0"/>
        <v>98628.051500027257</v>
      </c>
    </row>
    <row r="21" spans="3:9" s="27" customFormat="1" ht="18" thickTop="1" thickBot="1" x14ac:dyDescent="0.25">
      <c r="C21" s="64"/>
      <c r="D21" s="65">
        <v>44963</v>
      </c>
      <c r="E21" s="69" t="s">
        <v>97</v>
      </c>
      <c r="F21" s="103" t="s">
        <v>98</v>
      </c>
      <c r="G21" s="108"/>
      <c r="H21" s="105">
        <v>98628.05</v>
      </c>
      <c r="I21" s="45">
        <f t="shared" si="0"/>
        <v>1.5000272542238235E-3</v>
      </c>
    </row>
    <row r="22" spans="3:9" s="27" customFormat="1" ht="30" thickTop="1" thickBot="1" x14ac:dyDescent="0.25">
      <c r="C22" s="64"/>
      <c r="D22" s="65">
        <v>44964</v>
      </c>
      <c r="E22" s="66" t="s">
        <v>99</v>
      </c>
      <c r="F22" s="103" t="s">
        <v>16</v>
      </c>
      <c r="G22" s="108"/>
      <c r="H22" s="105">
        <v>12240</v>
      </c>
      <c r="I22" s="45">
        <f t="shared" si="0"/>
        <v>-12239.998499972746</v>
      </c>
    </row>
    <row r="23" spans="3:9" s="27" customFormat="1" ht="18" thickTop="1" thickBot="1" x14ac:dyDescent="0.25">
      <c r="C23" s="64"/>
      <c r="D23" s="65">
        <v>44964</v>
      </c>
      <c r="E23" s="69" t="s">
        <v>99</v>
      </c>
      <c r="F23" s="103" t="s">
        <v>63</v>
      </c>
      <c r="G23" s="108"/>
      <c r="H23" s="105">
        <v>232560</v>
      </c>
      <c r="I23" s="45">
        <f t="shared" si="0"/>
        <v>-244799.99849997275</v>
      </c>
    </row>
    <row r="24" spans="3:9" s="27" customFormat="1" ht="30" thickTop="1" thickBot="1" x14ac:dyDescent="0.25">
      <c r="C24" s="64"/>
      <c r="D24" s="65">
        <v>44964</v>
      </c>
      <c r="E24" s="66" t="s">
        <v>100</v>
      </c>
      <c r="F24" s="103" t="s">
        <v>16</v>
      </c>
      <c r="G24" s="108"/>
      <c r="H24" s="105">
        <v>284836.2</v>
      </c>
      <c r="I24" s="45">
        <f t="shared" si="0"/>
        <v>-529636.1984999727</v>
      </c>
    </row>
    <row r="25" spans="3:9" s="27" customFormat="1" ht="18" thickTop="1" thickBot="1" x14ac:dyDescent="0.25">
      <c r="C25" s="64"/>
      <c r="D25" s="65">
        <v>44964</v>
      </c>
      <c r="E25" s="69" t="s">
        <v>100</v>
      </c>
      <c r="F25" s="103" t="s">
        <v>101</v>
      </c>
      <c r="G25" s="108"/>
      <c r="H25" s="104">
        <v>5411887.7999999998</v>
      </c>
      <c r="I25" s="45">
        <f t="shared" si="0"/>
        <v>-5941523.9984999727</v>
      </c>
    </row>
    <row r="26" spans="3:9" s="27" customFormat="1" ht="30" thickTop="1" thickBot="1" x14ac:dyDescent="0.25">
      <c r="C26" s="64"/>
      <c r="D26" s="65">
        <v>44964</v>
      </c>
      <c r="E26" s="69" t="s">
        <v>102</v>
      </c>
      <c r="F26" s="103" t="s">
        <v>16</v>
      </c>
      <c r="G26" s="108"/>
      <c r="H26" s="104">
        <v>737.71</v>
      </c>
      <c r="I26" s="45">
        <f t="shared" si="0"/>
        <v>-5942261.7084999727</v>
      </c>
    </row>
    <row r="27" spans="3:9" s="27" customFormat="1" ht="18" thickTop="1" thickBot="1" x14ac:dyDescent="0.25">
      <c r="C27" s="64"/>
      <c r="D27" s="65">
        <v>44964</v>
      </c>
      <c r="E27" s="66" t="s">
        <v>102</v>
      </c>
      <c r="F27" s="103" t="s">
        <v>68</v>
      </c>
      <c r="G27" s="108"/>
      <c r="H27" s="105">
        <v>18231.62</v>
      </c>
      <c r="I27" s="45">
        <f t="shared" si="0"/>
        <v>-5960493.3284999728</v>
      </c>
    </row>
    <row r="28" spans="3:9" s="27" customFormat="1" ht="30" thickTop="1" thickBot="1" x14ac:dyDescent="0.25">
      <c r="C28" s="64"/>
      <c r="D28" s="65">
        <v>44964</v>
      </c>
      <c r="E28" s="66" t="s">
        <v>103</v>
      </c>
      <c r="F28" s="103" t="s">
        <v>16</v>
      </c>
      <c r="G28" s="108"/>
      <c r="H28" s="105">
        <v>7866.01</v>
      </c>
      <c r="I28" s="45">
        <f t="shared" si="0"/>
        <v>-5968359.3384999726</v>
      </c>
    </row>
    <row r="29" spans="3:9" s="27" customFormat="1" ht="30" thickTop="1" thickBot="1" x14ac:dyDescent="0.25">
      <c r="C29" s="64"/>
      <c r="D29" s="65">
        <v>44964</v>
      </c>
      <c r="E29" s="69" t="s">
        <v>103</v>
      </c>
      <c r="F29" s="103" t="s">
        <v>55</v>
      </c>
      <c r="G29" s="108"/>
      <c r="H29" s="105">
        <v>194425.60000000001</v>
      </c>
      <c r="I29" s="45">
        <f t="shared" si="0"/>
        <v>-6162784.9384999722</v>
      </c>
    </row>
    <row r="30" spans="3:9" s="27" customFormat="1" ht="30" thickTop="1" thickBot="1" x14ac:dyDescent="0.25">
      <c r="C30" s="64"/>
      <c r="D30" s="65">
        <v>44964</v>
      </c>
      <c r="E30" s="69" t="s">
        <v>104</v>
      </c>
      <c r="F30" s="103" t="s">
        <v>16</v>
      </c>
      <c r="G30" s="108"/>
      <c r="H30" s="105">
        <v>0</v>
      </c>
      <c r="I30" s="45">
        <f t="shared" si="0"/>
        <v>-6162784.9384999722</v>
      </c>
    </row>
    <row r="31" spans="3:9" s="27" customFormat="1" ht="44.25" thickTop="1" thickBot="1" x14ac:dyDescent="0.25">
      <c r="C31" s="64"/>
      <c r="D31" s="65">
        <v>44964</v>
      </c>
      <c r="E31" s="66" t="s">
        <v>104</v>
      </c>
      <c r="F31" s="103" t="s">
        <v>76</v>
      </c>
      <c r="G31" s="109"/>
      <c r="H31" s="105">
        <v>126360</v>
      </c>
      <c r="I31" s="45">
        <f t="shared" si="0"/>
        <v>-6289144.9384999722</v>
      </c>
    </row>
    <row r="32" spans="3:9" s="27" customFormat="1" ht="30" thickTop="1" thickBot="1" x14ac:dyDescent="0.25">
      <c r="C32" s="64"/>
      <c r="D32" s="65">
        <v>44964</v>
      </c>
      <c r="E32" s="69" t="s">
        <v>105</v>
      </c>
      <c r="F32" s="67" t="s">
        <v>16</v>
      </c>
      <c r="G32" s="106"/>
      <c r="H32" s="82">
        <v>7000</v>
      </c>
      <c r="I32" s="45">
        <f t="shared" si="0"/>
        <v>-6296144.9384999722</v>
      </c>
    </row>
    <row r="33" spans="3:9" s="27" customFormat="1" ht="30" thickTop="1" thickBot="1" x14ac:dyDescent="0.25">
      <c r="C33" s="64"/>
      <c r="D33" s="65">
        <v>44964</v>
      </c>
      <c r="E33" s="66" t="s">
        <v>105</v>
      </c>
      <c r="F33" s="67" t="s">
        <v>106</v>
      </c>
      <c r="G33" s="82"/>
      <c r="H33" s="82">
        <v>133000</v>
      </c>
      <c r="I33" s="45">
        <f t="shared" si="0"/>
        <v>-6429144.9384999722</v>
      </c>
    </row>
    <row r="34" spans="3:9" s="27" customFormat="1" ht="30" thickTop="1" thickBot="1" x14ac:dyDescent="0.25">
      <c r="C34" s="64"/>
      <c r="D34" s="65">
        <v>44964</v>
      </c>
      <c r="E34" s="69" t="s">
        <v>107</v>
      </c>
      <c r="F34" s="67" t="s">
        <v>16</v>
      </c>
      <c r="G34" s="82"/>
      <c r="H34" s="82">
        <v>28600</v>
      </c>
      <c r="I34" s="45">
        <f t="shared" si="0"/>
        <v>-6457744.9384999722</v>
      </c>
    </row>
    <row r="35" spans="3:9" s="27" customFormat="1" ht="18" thickTop="1" thickBot="1" x14ac:dyDescent="0.25">
      <c r="C35" s="64"/>
      <c r="D35" s="65">
        <v>44964</v>
      </c>
      <c r="E35" s="66" t="s">
        <v>107</v>
      </c>
      <c r="F35" s="67" t="s">
        <v>108</v>
      </c>
      <c r="G35" s="82"/>
      <c r="H35" s="82">
        <v>543400</v>
      </c>
      <c r="I35" s="45">
        <f t="shared" si="0"/>
        <v>-7001144.9384999722</v>
      </c>
    </row>
    <row r="36" spans="3:9" s="27" customFormat="1" ht="30" thickTop="1" thickBot="1" x14ac:dyDescent="0.25">
      <c r="C36" s="64"/>
      <c r="D36" s="65">
        <v>44964</v>
      </c>
      <c r="E36" s="69" t="s">
        <v>109</v>
      </c>
      <c r="F36" s="67" t="s">
        <v>16</v>
      </c>
      <c r="G36" s="82"/>
      <c r="H36" s="82">
        <v>1250</v>
      </c>
      <c r="I36" s="45">
        <f t="shared" si="0"/>
        <v>-7002394.9384999722</v>
      </c>
    </row>
    <row r="37" spans="3:9" s="27" customFormat="1" ht="30" thickTop="1" thickBot="1" x14ac:dyDescent="0.25">
      <c r="C37" s="64"/>
      <c r="D37" s="65">
        <v>44964</v>
      </c>
      <c r="E37" s="66" t="s">
        <v>109</v>
      </c>
      <c r="F37" s="67" t="s">
        <v>54</v>
      </c>
      <c r="G37" s="82"/>
      <c r="H37" s="82">
        <v>1350</v>
      </c>
      <c r="I37" s="45">
        <f t="shared" si="0"/>
        <v>-7003744.9384999722</v>
      </c>
    </row>
    <row r="38" spans="3:9" s="27" customFormat="1" ht="30" thickTop="1" thickBot="1" x14ac:dyDescent="0.25">
      <c r="C38" s="64"/>
      <c r="D38" s="65">
        <v>44964</v>
      </c>
      <c r="E38" s="69" t="s">
        <v>109</v>
      </c>
      <c r="F38" s="67" t="s">
        <v>75</v>
      </c>
      <c r="G38" s="82"/>
      <c r="H38" s="68">
        <v>26900</v>
      </c>
      <c r="I38" s="45">
        <f t="shared" si="0"/>
        <v>-7030644.9384999722</v>
      </c>
    </row>
    <row r="39" spans="3:9" s="27" customFormat="1" ht="30" thickTop="1" thickBot="1" x14ac:dyDescent="0.25">
      <c r="C39" s="64"/>
      <c r="D39" s="65">
        <v>44965</v>
      </c>
      <c r="E39" s="66"/>
      <c r="F39" s="67" t="s">
        <v>23</v>
      </c>
      <c r="G39" s="82">
        <v>10402986.800000001</v>
      </c>
      <c r="H39" s="68"/>
      <c r="I39" s="45">
        <f t="shared" si="0"/>
        <v>3372341.8615000285</v>
      </c>
    </row>
    <row r="40" spans="3:9" s="27" customFormat="1" ht="30" thickTop="1" thickBot="1" x14ac:dyDescent="0.25">
      <c r="C40" s="64"/>
      <c r="D40" s="65">
        <v>44966</v>
      </c>
      <c r="E40" s="69" t="s">
        <v>110</v>
      </c>
      <c r="F40" s="67" t="s">
        <v>16</v>
      </c>
      <c r="G40" s="82"/>
      <c r="H40" s="68">
        <v>2515.67</v>
      </c>
      <c r="I40" s="45">
        <f t="shared" si="0"/>
        <v>3369826.1915000286</v>
      </c>
    </row>
    <row r="41" spans="3:9" s="27" customFormat="1" ht="18" thickTop="1" thickBot="1" x14ac:dyDescent="0.25">
      <c r="C41" s="64"/>
      <c r="D41" s="65">
        <v>44966</v>
      </c>
      <c r="E41" s="66" t="s">
        <v>110</v>
      </c>
      <c r="F41" s="67" t="s">
        <v>52</v>
      </c>
      <c r="G41" s="82"/>
      <c r="H41" s="68">
        <v>495894.12</v>
      </c>
      <c r="I41" s="45">
        <f t="shared" si="0"/>
        <v>2873932.0715000285</v>
      </c>
    </row>
    <row r="42" spans="3:9" s="27" customFormat="1" ht="30" thickTop="1" thickBot="1" x14ac:dyDescent="0.25">
      <c r="C42" s="64"/>
      <c r="D42" s="65">
        <v>44970</v>
      </c>
      <c r="E42" s="69" t="s">
        <v>111</v>
      </c>
      <c r="F42" s="67" t="s">
        <v>16</v>
      </c>
      <c r="G42" s="82"/>
      <c r="H42" s="68">
        <v>141023.14000000001</v>
      </c>
      <c r="I42" s="45">
        <f t="shared" si="0"/>
        <v>2732908.9315000284</v>
      </c>
    </row>
    <row r="43" spans="3:9" s="27" customFormat="1" ht="35.25" customHeight="1" thickTop="1" thickBot="1" x14ac:dyDescent="0.25">
      <c r="C43" s="64"/>
      <c r="D43" s="65">
        <v>44970</v>
      </c>
      <c r="E43" s="69" t="s">
        <v>111</v>
      </c>
      <c r="F43" s="67" t="s">
        <v>62</v>
      </c>
      <c r="G43" s="82"/>
      <c r="H43" s="68">
        <v>2679439.66</v>
      </c>
      <c r="I43" s="45">
        <f t="shared" si="0"/>
        <v>53469.271500028204</v>
      </c>
    </row>
    <row r="44" spans="3:9" s="27" customFormat="1" ht="30" thickTop="1" thickBot="1" x14ac:dyDescent="0.25">
      <c r="C44" s="64"/>
      <c r="D44" s="65">
        <v>44970</v>
      </c>
      <c r="E44" s="69" t="s">
        <v>112</v>
      </c>
      <c r="F44" s="67" t="s">
        <v>16</v>
      </c>
      <c r="G44" s="82"/>
      <c r="H44" s="68">
        <v>82050</v>
      </c>
      <c r="I44" s="45">
        <f t="shared" si="0"/>
        <v>-28580.728499971796</v>
      </c>
    </row>
    <row r="45" spans="3:9" s="27" customFormat="1" ht="18" thickTop="1" thickBot="1" x14ac:dyDescent="0.25">
      <c r="C45" s="64"/>
      <c r="D45" s="65">
        <v>44970</v>
      </c>
      <c r="E45" s="69" t="s">
        <v>112</v>
      </c>
      <c r="F45" s="67" t="s">
        <v>113</v>
      </c>
      <c r="G45" s="82"/>
      <c r="H45" s="68">
        <v>1558950</v>
      </c>
      <c r="I45" s="45">
        <f t="shared" si="0"/>
        <v>-1587530.7284999718</v>
      </c>
    </row>
    <row r="46" spans="3:9" s="27" customFormat="1" ht="30" thickTop="1" thickBot="1" x14ac:dyDescent="0.25">
      <c r="C46" s="64"/>
      <c r="D46" s="65">
        <v>44970</v>
      </c>
      <c r="E46" s="69" t="s">
        <v>114</v>
      </c>
      <c r="F46" s="67" t="s">
        <v>16</v>
      </c>
      <c r="G46" s="82"/>
      <c r="H46" s="68">
        <v>10274.08</v>
      </c>
      <c r="I46" s="45">
        <f t="shared" si="0"/>
        <v>-1597804.8084999719</v>
      </c>
    </row>
    <row r="47" spans="3:9" s="27" customFormat="1" ht="18" thickTop="1" thickBot="1" x14ac:dyDescent="0.25">
      <c r="C47" s="64"/>
      <c r="D47" s="65">
        <v>44970</v>
      </c>
      <c r="E47" s="69" t="s">
        <v>114</v>
      </c>
      <c r="F47" s="67" t="s">
        <v>98</v>
      </c>
      <c r="G47" s="82"/>
      <c r="H47" s="68">
        <v>195207.42</v>
      </c>
      <c r="I47" s="45">
        <f t="shared" si="0"/>
        <v>-1793012.2284999718</v>
      </c>
    </row>
    <row r="48" spans="3:9" s="27" customFormat="1" ht="30" thickTop="1" thickBot="1" x14ac:dyDescent="0.25">
      <c r="C48" s="64"/>
      <c r="D48" s="65">
        <v>44971</v>
      </c>
      <c r="E48" s="69" t="s">
        <v>115</v>
      </c>
      <c r="F48" s="67" t="s">
        <v>16</v>
      </c>
      <c r="G48" s="82"/>
      <c r="H48" s="68">
        <v>1293</v>
      </c>
      <c r="I48" s="45">
        <f t="shared" si="0"/>
        <v>-1794305.2284999718</v>
      </c>
    </row>
    <row r="49" spans="3:9" s="27" customFormat="1" ht="18" thickTop="1" thickBot="1" x14ac:dyDescent="0.25">
      <c r="C49" s="64"/>
      <c r="D49" s="65">
        <v>44971</v>
      </c>
      <c r="E49" s="69" t="s">
        <v>115</v>
      </c>
      <c r="F49" s="67" t="s">
        <v>116</v>
      </c>
      <c r="G49" s="82"/>
      <c r="H49" s="68">
        <v>24567</v>
      </c>
      <c r="I49" s="45">
        <f t="shared" si="0"/>
        <v>-1818872.2284999718</v>
      </c>
    </row>
    <row r="50" spans="3:9" s="27" customFormat="1" ht="18" thickTop="1" thickBot="1" x14ac:dyDescent="0.25">
      <c r="C50" s="64"/>
      <c r="D50" s="65">
        <v>44971</v>
      </c>
      <c r="E50" s="69" t="s">
        <v>117</v>
      </c>
      <c r="F50" s="67" t="s">
        <v>118</v>
      </c>
      <c r="G50" s="82"/>
      <c r="H50" s="68">
        <v>92418.3</v>
      </c>
      <c r="I50" s="45">
        <f t="shared" si="0"/>
        <v>-1911290.5284999718</v>
      </c>
    </row>
    <row r="51" spans="3:9" s="27" customFormat="1" ht="18" thickTop="1" thickBot="1" x14ac:dyDescent="0.25">
      <c r="C51" s="64"/>
      <c r="D51" s="65">
        <v>44971</v>
      </c>
      <c r="E51" s="69" t="s">
        <v>119</v>
      </c>
      <c r="F51" s="67" t="s">
        <v>118</v>
      </c>
      <c r="G51" s="82"/>
      <c r="H51" s="68">
        <v>78495.28</v>
      </c>
      <c r="I51" s="45">
        <f t="shared" si="0"/>
        <v>-1989785.8084999719</v>
      </c>
    </row>
    <row r="52" spans="3:9" s="27" customFormat="1" ht="30" thickTop="1" thickBot="1" x14ac:dyDescent="0.25">
      <c r="C52" s="64"/>
      <c r="D52" s="65">
        <v>44972</v>
      </c>
      <c r="E52" s="69" t="s">
        <v>120</v>
      </c>
      <c r="F52" s="67" t="s">
        <v>16</v>
      </c>
      <c r="G52" s="82"/>
      <c r="H52" s="68">
        <v>6500</v>
      </c>
      <c r="I52" s="45">
        <f t="shared" si="0"/>
        <v>-1996285.8084999719</v>
      </c>
    </row>
    <row r="53" spans="3:9" s="27" customFormat="1" ht="30" thickTop="1" thickBot="1" x14ac:dyDescent="0.25">
      <c r="C53" s="64"/>
      <c r="D53" s="65">
        <v>44972</v>
      </c>
      <c r="E53" s="69" t="s">
        <v>120</v>
      </c>
      <c r="F53" s="67" t="s">
        <v>121</v>
      </c>
      <c r="G53" s="82"/>
      <c r="H53" s="68">
        <v>123500</v>
      </c>
      <c r="I53" s="45">
        <f t="shared" si="0"/>
        <v>-2119785.8084999719</v>
      </c>
    </row>
    <row r="54" spans="3:9" s="27" customFormat="1" ht="30" thickTop="1" thickBot="1" x14ac:dyDescent="0.25">
      <c r="C54" s="64"/>
      <c r="D54" s="65">
        <v>44972</v>
      </c>
      <c r="E54" s="69" t="s">
        <v>122</v>
      </c>
      <c r="F54" s="67" t="s">
        <v>16</v>
      </c>
      <c r="G54" s="82"/>
      <c r="H54" s="68">
        <v>12457.64</v>
      </c>
      <c r="I54" s="45">
        <f t="shared" si="0"/>
        <v>-2132243.448499972</v>
      </c>
    </row>
    <row r="55" spans="3:9" s="27" customFormat="1" ht="30" thickTop="1" thickBot="1" x14ac:dyDescent="0.25">
      <c r="C55" s="64"/>
      <c r="D55" s="65">
        <v>44972</v>
      </c>
      <c r="E55" s="69" t="s">
        <v>122</v>
      </c>
      <c r="F55" s="67" t="s">
        <v>54</v>
      </c>
      <c r="G55" s="82"/>
      <c r="H55" s="68">
        <v>13454.25</v>
      </c>
      <c r="I55" s="45">
        <f t="shared" si="0"/>
        <v>-2145697.698499972</v>
      </c>
    </row>
    <row r="56" spans="3:9" s="27" customFormat="1" ht="18" thickTop="1" thickBot="1" x14ac:dyDescent="0.25">
      <c r="C56" s="64"/>
      <c r="D56" s="65">
        <v>44972</v>
      </c>
      <c r="E56" s="69" t="s">
        <v>122</v>
      </c>
      <c r="F56" s="67" t="s">
        <v>123</v>
      </c>
      <c r="G56" s="82"/>
      <c r="H56" s="68">
        <v>268088.44</v>
      </c>
      <c r="I56" s="45">
        <f t="shared" si="0"/>
        <v>-2413786.1384999719</v>
      </c>
    </row>
    <row r="57" spans="3:9" s="27" customFormat="1" ht="30" thickTop="1" thickBot="1" x14ac:dyDescent="0.25">
      <c r="C57" s="64"/>
      <c r="D57" s="65">
        <v>44972</v>
      </c>
      <c r="E57" s="69" t="s">
        <v>124</v>
      </c>
      <c r="F57" s="67" t="s">
        <v>16</v>
      </c>
      <c r="G57" s="82"/>
      <c r="H57" s="68">
        <v>30600</v>
      </c>
      <c r="I57" s="45">
        <f t="shared" si="0"/>
        <v>-2444386.1384999719</v>
      </c>
    </row>
    <row r="58" spans="3:9" s="27" customFormat="1" ht="18" thickTop="1" thickBot="1" x14ac:dyDescent="0.25">
      <c r="C58" s="64"/>
      <c r="D58" s="65">
        <v>44972</v>
      </c>
      <c r="E58" s="69" t="s">
        <v>124</v>
      </c>
      <c r="F58" s="67" t="s">
        <v>125</v>
      </c>
      <c r="G58" s="82"/>
      <c r="H58" s="68">
        <v>691560</v>
      </c>
      <c r="I58" s="45">
        <f t="shared" si="0"/>
        <v>-3135946.1384999719</v>
      </c>
    </row>
    <row r="59" spans="3:9" s="27" customFormat="1" ht="30" thickTop="1" thickBot="1" x14ac:dyDescent="0.25">
      <c r="C59" s="64"/>
      <c r="D59" s="65">
        <v>44972</v>
      </c>
      <c r="E59" s="69" t="s">
        <v>126</v>
      </c>
      <c r="F59" s="67" t="s">
        <v>16</v>
      </c>
      <c r="G59" s="82"/>
      <c r="H59" s="68">
        <v>27000</v>
      </c>
      <c r="I59" s="45">
        <f t="shared" si="0"/>
        <v>-3162946.1384999719</v>
      </c>
    </row>
    <row r="60" spans="3:9" s="27" customFormat="1" ht="18" thickTop="1" thickBot="1" x14ac:dyDescent="0.25">
      <c r="C60" s="64"/>
      <c r="D60" s="65">
        <v>44972</v>
      </c>
      <c r="E60" s="69" t="s">
        <v>126</v>
      </c>
      <c r="F60" s="67" t="s">
        <v>127</v>
      </c>
      <c r="G60" s="82"/>
      <c r="H60" s="68">
        <v>610200</v>
      </c>
      <c r="I60" s="45">
        <f t="shared" si="0"/>
        <v>-3773146.1384999719</v>
      </c>
    </row>
    <row r="61" spans="3:9" s="27" customFormat="1" ht="30" thickTop="1" thickBot="1" x14ac:dyDescent="0.25">
      <c r="C61" s="64"/>
      <c r="D61" s="65">
        <v>44972</v>
      </c>
      <c r="E61" s="69" t="s">
        <v>128</v>
      </c>
      <c r="F61" s="67" t="s">
        <v>16</v>
      </c>
      <c r="G61" s="82"/>
      <c r="H61" s="68">
        <v>186037.25</v>
      </c>
      <c r="I61" s="45">
        <f t="shared" si="0"/>
        <v>-3959183.3884999719</v>
      </c>
    </row>
    <row r="62" spans="3:9" s="27" customFormat="1" ht="18" thickTop="1" thickBot="1" x14ac:dyDescent="0.25">
      <c r="C62" s="64"/>
      <c r="D62" s="65">
        <v>44972</v>
      </c>
      <c r="E62" s="69" t="s">
        <v>128</v>
      </c>
      <c r="F62" s="67" t="s">
        <v>129</v>
      </c>
      <c r="G62" s="82"/>
      <c r="H62" s="68">
        <v>4204441.9099999992</v>
      </c>
      <c r="I62" s="45">
        <f t="shared" si="0"/>
        <v>-8163625.2984999716</v>
      </c>
    </row>
    <row r="63" spans="3:9" s="27" customFormat="1" ht="30" thickTop="1" thickBot="1" x14ac:dyDescent="0.25">
      <c r="C63" s="64"/>
      <c r="D63" s="65">
        <v>44972</v>
      </c>
      <c r="E63" s="69" t="s">
        <v>130</v>
      </c>
      <c r="F63" s="67" t="s">
        <v>16</v>
      </c>
      <c r="G63" s="82"/>
      <c r="H63" s="68">
        <v>2502.88</v>
      </c>
      <c r="I63" s="45">
        <f t="shared" si="0"/>
        <v>-8166128.1784999715</v>
      </c>
    </row>
    <row r="64" spans="3:9" s="27" customFormat="1" ht="18" thickTop="1" thickBot="1" x14ac:dyDescent="0.25">
      <c r="C64" s="64"/>
      <c r="D64" s="65">
        <v>44972</v>
      </c>
      <c r="E64" s="69" t="s">
        <v>130</v>
      </c>
      <c r="F64" s="67" t="s">
        <v>131</v>
      </c>
      <c r="G64" s="82"/>
      <c r="H64" s="68">
        <v>56565.04</v>
      </c>
      <c r="I64" s="45">
        <f t="shared" si="0"/>
        <v>-8222693.2184999716</v>
      </c>
    </row>
    <row r="65" spans="3:9" s="27" customFormat="1" ht="30" thickTop="1" thickBot="1" x14ac:dyDescent="0.25">
      <c r="C65" s="64"/>
      <c r="D65" s="65">
        <v>44973</v>
      </c>
      <c r="E65" s="69" t="s">
        <v>132</v>
      </c>
      <c r="F65" s="67" t="s">
        <v>16</v>
      </c>
      <c r="G65" s="82"/>
      <c r="H65" s="68">
        <v>2900</v>
      </c>
      <c r="I65" s="45">
        <f t="shared" si="0"/>
        <v>-8225593.2184999716</v>
      </c>
    </row>
    <row r="66" spans="3:9" s="27" customFormat="1" ht="18" thickTop="1" thickBot="1" x14ac:dyDescent="0.25">
      <c r="C66" s="64"/>
      <c r="D66" s="65">
        <v>44973</v>
      </c>
      <c r="E66" s="69" t="s">
        <v>132</v>
      </c>
      <c r="F66" s="67" t="s">
        <v>59</v>
      </c>
      <c r="G66" s="82"/>
      <c r="H66" s="68">
        <v>55100</v>
      </c>
      <c r="I66" s="45">
        <f t="shared" si="0"/>
        <v>-8280693.2184999716</v>
      </c>
    </row>
    <row r="67" spans="3:9" s="27" customFormat="1" ht="30" thickTop="1" thickBot="1" x14ac:dyDescent="0.25">
      <c r="C67" s="64"/>
      <c r="D67" s="65">
        <v>44973</v>
      </c>
      <c r="E67" s="69" t="s">
        <v>133</v>
      </c>
      <c r="F67" s="67" t="s">
        <v>16</v>
      </c>
      <c r="G67" s="82"/>
      <c r="H67" s="68">
        <v>18721.28</v>
      </c>
      <c r="I67" s="45">
        <f t="shared" si="0"/>
        <v>-8299414.4984999718</v>
      </c>
    </row>
    <row r="68" spans="3:9" s="27" customFormat="1" ht="18" thickTop="1" thickBot="1" x14ac:dyDescent="0.25">
      <c r="C68" s="64"/>
      <c r="D68" s="65">
        <v>44973</v>
      </c>
      <c r="E68" s="69" t="s">
        <v>133</v>
      </c>
      <c r="F68" s="67" t="s">
        <v>59</v>
      </c>
      <c r="G68" s="82"/>
      <c r="H68" s="68">
        <v>423100.93000000005</v>
      </c>
      <c r="I68" s="45">
        <f t="shared" si="0"/>
        <v>-8722515.4284999724</v>
      </c>
    </row>
    <row r="69" spans="3:9" s="27" customFormat="1" ht="30" thickTop="1" thickBot="1" x14ac:dyDescent="0.25">
      <c r="C69" s="64"/>
      <c r="D69" s="65">
        <v>44973</v>
      </c>
      <c r="E69" s="69" t="s">
        <v>134</v>
      </c>
      <c r="F69" s="67" t="s">
        <v>16</v>
      </c>
      <c r="G69" s="82"/>
      <c r="H69" s="68">
        <v>2610.17</v>
      </c>
      <c r="I69" s="45">
        <f t="shared" si="0"/>
        <v>-8725125.5984999724</v>
      </c>
    </row>
    <row r="70" spans="3:9" s="27" customFormat="1" ht="30" thickTop="1" thickBot="1" x14ac:dyDescent="0.25">
      <c r="C70" s="64"/>
      <c r="D70" s="65">
        <v>44973</v>
      </c>
      <c r="E70" s="69" t="s">
        <v>134</v>
      </c>
      <c r="F70" s="67" t="s">
        <v>54</v>
      </c>
      <c r="G70" s="82"/>
      <c r="H70" s="68">
        <v>2818.99</v>
      </c>
      <c r="I70" s="45">
        <f t="shared" si="0"/>
        <v>-8727944.5884999726</v>
      </c>
    </row>
    <row r="71" spans="3:9" s="27" customFormat="1" ht="18" thickTop="1" thickBot="1" x14ac:dyDescent="0.25">
      <c r="C71" s="64"/>
      <c r="D71" s="65">
        <v>44973</v>
      </c>
      <c r="E71" s="69" t="s">
        <v>134</v>
      </c>
      <c r="F71" s="67" t="s">
        <v>135</v>
      </c>
      <c r="G71" s="82"/>
      <c r="H71" s="68">
        <v>56170.92</v>
      </c>
      <c r="I71" s="45">
        <f t="shared" si="0"/>
        <v>-8784115.5084999725</v>
      </c>
    </row>
    <row r="72" spans="3:9" s="27" customFormat="1" ht="30" thickTop="1" thickBot="1" x14ac:dyDescent="0.25">
      <c r="C72" s="64"/>
      <c r="D72" s="65">
        <v>44973</v>
      </c>
      <c r="E72" s="69" t="s">
        <v>136</v>
      </c>
      <c r="F72" s="67" t="s">
        <v>16</v>
      </c>
      <c r="G72" s="82"/>
      <c r="H72" s="68">
        <v>12703.5</v>
      </c>
      <c r="I72" s="45">
        <f t="shared" si="0"/>
        <v>-8796819.0084999725</v>
      </c>
    </row>
    <row r="73" spans="3:9" s="27" customFormat="1" ht="30" thickTop="1" thickBot="1" x14ac:dyDescent="0.25">
      <c r="C73" s="64"/>
      <c r="D73" s="65">
        <v>44973</v>
      </c>
      <c r="E73" s="69" t="s">
        <v>136</v>
      </c>
      <c r="F73" s="67" t="s">
        <v>54</v>
      </c>
      <c r="G73" s="82"/>
      <c r="H73" s="68">
        <v>18983.16</v>
      </c>
      <c r="I73" s="45">
        <f t="shared" si="0"/>
        <v>-8815802.1684999727</v>
      </c>
    </row>
    <row r="74" spans="3:9" s="27" customFormat="1" ht="30" thickTop="1" thickBot="1" x14ac:dyDescent="0.25">
      <c r="C74" s="64"/>
      <c r="D74" s="65">
        <v>44973</v>
      </c>
      <c r="E74" s="69" t="s">
        <v>136</v>
      </c>
      <c r="F74" s="67" t="s">
        <v>137</v>
      </c>
      <c r="G74" s="82"/>
      <c r="H74" s="68">
        <v>268115.94</v>
      </c>
      <c r="I74" s="45">
        <f t="shared" si="0"/>
        <v>-9083918.1084999721</v>
      </c>
    </row>
    <row r="75" spans="3:9" s="27" customFormat="1" ht="30" thickTop="1" thickBot="1" x14ac:dyDescent="0.25">
      <c r="C75" s="64"/>
      <c r="D75" s="65">
        <v>44974</v>
      </c>
      <c r="E75" s="69"/>
      <c r="F75" s="67" t="s">
        <v>23</v>
      </c>
      <c r="G75" s="82">
        <v>11212785.779999999</v>
      </c>
      <c r="H75" s="68"/>
      <c r="I75" s="45">
        <f t="shared" si="0"/>
        <v>2128867.6715000272</v>
      </c>
    </row>
    <row r="76" spans="3:9" s="27" customFormat="1" ht="30" thickTop="1" thickBot="1" x14ac:dyDescent="0.25">
      <c r="C76" s="64"/>
      <c r="D76" s="65">
        <v>44974</v>
      </c>
      <c r="E76" s="69"/>
      <c r="F76" s="67" t="s">
        <v>23</v>
      </c>
      <c r="G76" s="82">
        <v>5941524</v>
      </c>
      <c r="H76" s="68"/>
      <c r="I76" s="45">
        <f t="shared" si="0"/>
        <v>8070391.6715000272</v>
      </c>
    </row>
    <row r="77" spans="3:9" s="27" customFormat="1" ht="30" thickTop="1" thickBot="1" x14ac:dyDescent="0.25">
      <c r="C77" s="64"/>
      <c r="D77" s="65">
        <v>44974</v>
      </c>
      <c r="E77" s="69">
        <v>8191</v>
      </c>
      <c r="F77" s="67" t="s">
        <v>16</v>
      </c>
      <c r="G77" s="82"/>
      <c r="H77" s="68">
        <v>510.39</v>
      </c>
      <c r="I77" s="45">
        <f t="shared" si="0"/>
        <v>8069881.2815000275</v>
      </c>
    </row>
    <row r="78" spans="3:9" s="27" customFormat="1" ht="30" thickTop="1" thickBot="1" x14ac:dyDescent="0.25">
      <c r="C78" s="64"/>
      <c r="D78" s="65">
        <v>44974</v>
      </c>
      <c r="E78" s="69">
        <v>8191</v>
      </c>
      <c r="F78" s="67" t="s">
        <v>138</v>
      </c>
      <c r="G78" s="82"/>
      <c r="H78" s="68">
        <v>123639.61</v>
      </c>
      <c r="I78" s="45">
        <f t="shared" si="0"/>
        <v>7946241.6715000272</v>
      </c>
    </row>
    <row r="79" spans="3:9" s="27" customFormat="1" ht="30" thickTop="1" thickBot="1" x14ac:dyDescent="0.25">
      <c r="C79" s="64"/>
      <c r="D79" s="65">
        <v>44977</v>
      </c>
      <c r="E79" s="69">
        <v>0</v>
      </c>
      <c r="F79" s="67" t="s">
        <v>51</v>
      </c>
      <c r="G79" s="82"/>
      <c r="H79" s="68">
        <v>479369.05</v>
      </c>
      <c r="I79" s="45">
        <f t="shared" si="0"/>
        <v>7466872.6215000274</v>
      </c>
    </row>
    <row r="80" spans="3:9" s="27" customFormat="1" ht="44.25" thickTop="1" thickBot="1" x14ac:dyDescent="0.25">
      <c r="C80" s="64"/>
      <c r="D80" s="65">
        <v>44977</v>
      </c>
      <c r="E80" s="69"/>
      <c r="F80" s="67" t="s">
        <v>139</v>
      </c>
      <c r="G80" s="82"/>
      <c r="H80" s="68">
        <v>16674940.73</v>
      </c>
      <c r="I80" s="45">
        <f t="shared" ref="I80:I96" si="1">I79+G80-H80</f>
        <v>-9208068.108499974</v>
      </c>
    </row>
    <row r="81" spans="3:9" s="27" customFormat="1" ht="30" thickTop="1" thickBot="1" x14ac:dyDescent="0.25">
      <c r="C81" s="64"/>
      <c r="D81" s="65">
        <v>44977</v>
      </c>
      <c r="E81" s="69"/>
      <c r="F81" s="67" t="s">
        <v>23</v>
      </c>
      <c r="G81" s="82">
        <v>1089120.94</v>
      </c>
      <c r="H81" s="68"/>
      <c r="I81" s="45">
        <f t="shared" si="1"/>
        <v>-8118947.1684999745</v>
      </c>
    </row>
    <row r="82" spans="3:9" s="27" customFormat="1" ht="30" thickTop="1" thickBot="1" x14ac:dyDescent="0.25">
      <c r="C82" s="64"/>
      <c r="D82" s="65">
        <v>44978</v>
      </c>
      <c r="E82" s="69"/>
      <c r="F82" s="67" t="s">
        <v>23</v>
      </c>
      <c r="G82" s="82">
        <v>4354093.1100000003</v>
      </c>
      <c r="H82" s="68"/>
      <c r="I82" s="45">
        <f t="shared" si="1"/>
        <v>-3764854.0584999742</v>
      </c>
    </row>
    <row r="83" spans="3:9" s="27" customFormat="1" ht="30" thickTop="1" thickBot="1" x14ac:dyDescent="0.25">
      <c r="C83" s="111"/>
      <c r="D83" s="65">
        <v>44978</v>
      </c>
      <c r="E83" s="69"/>
      <c r="F83" s="67" t="s">
        <v>23</v>
      </c>
      <c r="G83" s="82">
        <v>943791.61</v>
      </c>
      <c r="H83" s="68"/>
      <c r="I83" s="45">
        <f t="shared" si="1"/>
        <v>-2821062.4484999743</v>
      </c>
    </row>
    <row r="84" spans="3:9" s="27" customFormat="1" ht="30" thickTop="1" thickBot="1" x14ac:dyDescent="0.25">
      <c r="C84" s="111"/>
      <c r="D84" s="65">
        <v>44978</v>
      </c>
      <c r="E84" s="69">
        <v>0</v>
      </c>
      <c r="F84" s="67" t="s">
        <v>51</v>
      </c>
      <c r="G84" s="82"/>
      <c r="H84" s="68">
        <v>479632.31</v>
      </c>
      <c r="I84" s="45">
        <f t="shared" si="1"/>
        <v>-3300694.7584999744</v>
      </c>
    </row>
    <row r="85" spans="3:9" s="27" customFormat="1" ht="44.25" thickTop="1" thickBot="1" x14ac:dyDescent="0.25">
      <c r="C85" s="111"/>
      <c r="D85" s="65">
        <v>44978</v>
      </c>
      <c r="E85" s="69"/>
      <c r="F85" s="67" t="s">
        <v>140</v>
      </c>
      <c r="G85" s="82"/>
      <c r="H85" s="68">
        <v>4316691.37</v>
      </c>
      <c r="I85" s="45">
        <f t="shared" si="1"/>
        <v>-7617386.1284999745</v>
      </c>
    </row>
    <row r="86" spans="3:9" s="27" customFormat="1" ht="30" thickTop="1" thickBot="1" x14ac:dyDescent="0.25">
      <c r="C86" s="111"/>
      <c r="D86" s="65">
        <v>44978</v>
      </c>
      <c r="E86" s="69">
        <v>0</v>
      </c>
      <c r="F86" s="67" t="s">
        <v>51</v>
      </c>
      <c r="G86" s="82"/>
      <c r="H86" s="68">
        <v>50156.09</v>
      </c>
      <c r="I86" s="45">
        <f t="shared" si="1"/>
        <v>-7667542.2184999743</v>
      </c>
    </row>
    <row r="87" spans="3:9" s="27" customFormat="1" ht="30" thickTop="1" thickBot="1" x14ac:dyDescent="0.25">
      <c r="C87" s="116"/>
      <c r="D87" s="65">
        <v>44978</v>
      </c>
      <c r="E87" s="69"/>
      <c r="F87" s="67" t="s">
        <v>141</v>
      </c>
      <c r="G87" s="82"/>
      <c r="H87" s="68">
        <v>451404.95</v>
      </c>
      <c r="I87" s="45">
        <f t="shared" si="1"/>
        <v>-8118947.1684999745</v>
      </c>
    </row>
    <row r="88" spans="3:9" s="27" customFormat="1" ht="30" thickTop="1" thickBot="1" x14ac:dyDescent="0.25">
      <c r="C88" s="116"/>
      <c r="D88" s="65">
        <v>44979</v>
      </c>
      <c r="E88" s="69"/>
      <c r="F88" s="67" t="s">
        <v>23</v>
      </c>
      <c r="G88" s="82">
        <v>498409.79</v>
      </c>
      <c r="H88" s="68"/>
      <c r="I88" s="45">
        <f t="shared" si="1"/>
        <v>-7620537.3784999745</v>
      </c>
    </row>
    <row r="89" spans="3:9" s="27" customFormat="1" ht="30" thickTop="1" thickBot="1" x14ac:dyDescent="0.25">
      <c r="C89" s="116"/>
      <c r="D89" s="65">
        <v>44980</v>
      </c>
      <c r="E89" s="69"/>
      <c r="F89" s="67" t="s">
        <v>23</v>
      </c>
      <c r="G89" s="82">
        <v>205481.5</v>
      </c>
      <c r="H89" s="68"/>
      <c r="I89" s="45">
        <f t="shared" si="1"/>
        <v>-7415055.8784999745</v>
      </c>
    </row>
    <row r="90" spans="3:9" s="27" customFormat="1" ht="30" thickTop="1" thickBot="1" x14ac:dyDescent="0.25">
      <c r="C90" s="116"/>
      <c r="D90" s="65">
        <v>44981</v>
      </c>
      <c r="E90" s="69"/>
      <c r="F90" s="67" t="s">
        <v>23</v>
      </c>
      <c r="G90" s="82">
        <v>196773.58</v>
      </c>
      <c r="H90" s="68"/>
      <c r="I90" s="45">
        <f t="shared" si="1"/>
        <v>-7218282.2984999744</v>
      </c>
    </row>
    <row r="91" spans="3:9" s="27" customFormat="1" ht="30" thickTop="1" thickBot="1" x14ac:dyDescent="0.25">
      <c r="C91" s="116"/>
      <c r="D91" s="65">
        <v>44981</v>
      </c>
      <c r="E91" s="69">
        <v>8200</v>
      </c>
      <c r="F91" s="67" t="s">
        <v>51</v>
      </c>
      <c r="G91" s="82"/>
      <c r="H91" s="68">
        <v>8212.5</v>
      </c>
      <c r="I91" s="45">
        <f t="shared" si="1"/>
        <v>-7226494.7984999744</v>
      </c>
    </row>
    <row r="92" spans="3:9" s="27" customFormat="1" ht="18" thickTop="1" thickBot="1" x14ac:dyDescent="0.25">
      <c r="C92" s="116"/>
      <c r="D92" s="65">
        <v>44981</v>
      </c>
      <c r="E92" s="69">
        <v>8200</v>
      </c>
      <c r="F92" s="67" t="s">
        <v>142</v>
      </c>
      <c r="G92" s="82"/>
      <c r="H92" s="68">
        <v>185602.5</v>
      </c>
      <c r="I92" s="45">
        <f t="shared" si="1"/>
        <v>-7412097.2984999744</v>
      </c>
    </row>
    <row r="93" spans="3:9" s="27" customFormat="1" ht="30" thickTop="1" thickBot="1" x14ac:dyDescent="0.25">
      <c r="C93" s="116"/>
      <c r="D93" s="65">
        <v>44985</v>
      </c>
      <c r="E93" s="69">
        <v>8201</v>
      </c>
      <c r="F93" s="67" t="s">
        <v>16</v>
      </c>
      <c r="G93" s="82"/>
      <c r="H93" s="68">
        <v>5400</v>
      </c>
      <c r="I93" s="45">
        <f t="shared" si="1"/>
        <v>-7417497.2984999744</v>
      </c>
    </row>
    <row r="94" spans="3:9" s="27" customFormat="1" ht="30" thickTop="1" thickBot="1" x14ac:dyDescent="0.25">
      <c r="C94" s="116"/>
      <c r="D94" s="65">
        <v>44985</v>
      </c>
      <c r="E94" s="69">
        <v>8201</v>
      </c>
      <c r="F94" s="67" t="s">
        <v>54</v>
      </c>
      <c r="G94" s="82"/>
      <c r="H94" s="68">
        <v>5832</v>
      </c>
      <c r="I94" s="45">
        <f t="shared" si="1"/>
        <v>-7423329.2984999744</v>
      </c>
    </row>
    <row r="95" spans="3:9" s="27" customFormat="1" ht="18" thickTop="1" thickBot="1" x14ac:dyDescent="0.25">
      <c r="C95" s="116"/>
      <c r="D95" s="65">
        <v>44985</v>
      </c>
      <c r="E95" s="69">
        <v>8201</v>
      </c>
      <c r="F95" s="67" t="s">
        <v>67</v>
      </c>
      <c r="G95" s="82"/>
      <c r="H95" s="68">
        <v>116208</v>
      </c>
      <c r="I95" s="45">
        <f t="shared" si="1"/>
        <v>-7539537.2984999744</v>
      </c>
    </row>
    <row r="96" spans="3:9" s="27" customFormat="1" ht="30" thickTop="1" thickBot="1" x14ac:dyDescent="0.25">
      <c r="C96" s="116"/>
      <c r="D96" s="65">
        <v>44985</v>
      </c>
      <c r="E96" s="69"/>
      <c r="F96" s="67" t="s">
        <v>23</v>
      </c>
      <c r="G96" s="82">
        <v>5938906.9800000004</v>
      </c>
      <c r="H96" s="68"/>
      <c r="I96" s="45">
        <f t="shared" si="1"/>
        <v>-1600630.318499974</v>
      </c>
    </row>
    <row r="97" spans="3:95" s="11" customFormat="1" ht="18" thickTop="1" thickBot="1" x14ac:dyDescent="0.25">
      <c r="C97" s="217" t="s">
        <v>8</v>
      </c>
      <c r="D97" s="218"/>
      <c r="E97" s="218"/>
      <c r="F97" s="218"/>
      <c r="G97" s="91">
        <f>SUM(G15:G96)</f>
        <v>41924301.460000008</v>
      </c>
      <c r="H97" s="91">
        <f>SUM(H15:H96)</f>
        <v>46867064.040000014</v>
      </c>
      <c r="I97" s="92">
        <f>+I14+G97-H97</f>
        <v>-1600630.3184999749</v>
      </c>
      <c r="J97" s="28">
        <f>+I97-'[2]CTA. RECOLECTORA AUXILIAR 3001'!$J$2173</f>
        <v>0</v>
      </c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  <c r="BW97" s="1"/>
      <c r="BX97" s="1"/>
      <c r="BY97" s="1"/>
      <c r="BZ97" s="1"/>
      <c r="CA97" s="1"/>
      <c r="CB97" s="1"/>
      <c r="CC97" s="1"/>
      <c r="CD97" s="1"/>
      <c r="CE97" s="1"/>
      <c r="CF97" s="1"/>
      <c r="CG97" s="1"/>
      <c r="CH97" s="1"/>
      <c r="CI97" s="1"/>
      <c r="CJ97" s="1"/>
      <c r="CK97" s="1"/>
      <c r="CL97" s="1"/>
      <c r="CM97" s="1"/>
      <c r="CN97" s="1"/>
      <c r="CO97" s="1"/>
      <c r="CP97" s="1"/>
      <c r="CQ97" s="1"/>
    </row>
    <row r="98" spans="3:95" s="11" customFormat="1" ht="17.25" thickTop="1" x14ac:dyDescent="0.2">
      <c r="C98" s="139"/>
      <c r="D98" s="139"/>
      <c r="E98" s="139"/>
      <c r="F98" s="139"/>
      <c r="G98" s="140"/>
      <c r="H98" s="140"/>
      <c r="I98" s="90"/>
      <c r="J98" s="28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  <c r="BW98" s="1"/>
      <c r="BX98" s="1"/>
      <c r="BY98" s="1"/>
      <c r="BZ98" s="1"/>
      <c r="CA98" s="1"/>
      <c r="CB98" s="1"/>
      <c r="CC98" s="1"/>
      <c r="CD98" s="1"/>
      <c r="CE98" s="1"/>
      <c r="CF98" s="1"/>
      <c r="CG98" s="1"/>
      <c r="CH98" s="1"/>
      <c r="CI98" s="1"/>
      <c r="CJ98" s="1"/>
      <c r="CK98" s="1"/>
      <c r="CL98" s="1"/>
      <c r="CM98" s="1"/>
      <c r="CN98" s="1"/>
      <c r="CO98" s="1"/>
      <c r="CP98" s="1"/>
      <c r="CQ98" s="1"/>
    </row>
    <row r="99" spans="3:95" s="11" customFormat="1" ht="16.5" x14ac:dyDescent="0.2">
      <c r="C99" s="5"/>
      <c r="D99" s="5"/>
      <c r="E99" s="83" t="s">
        <v>38</v>
      </c>
      <c r="F99" s="84"/>
      <c r="G99" s="8"/>
      <c r="H99" s="83" t="s">
        <v>39</v>
      </c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  <c r="BW99" s="1"/>
      <c r="BX99" s="1"/>
      <c r="BY99" s="1"/>
      <c r="BZ99" s="1"/>
      <c r="CA99" s="1"/>
      <c r="CB99" s="1"/>
      <c r="CC99" s="1"/>
      <c r="CD99" s="1"/>
      <c r="CE99" s="1"/>
      <c r="CF99" s="1"/>
      <c r="CG99" s="1"/>
      <c r="CH99" s="1"/>
      <c r="CI99" s="1"/>
      <c r="CJ99" s="1"/>
      <c r="CK99" s="1"/>
      <c r="CL99" s="1"/>
      <c r="CM99" s="1"/>
      <c r="CN99" s="1"/>
      <c r="CO99" s="1"/>
      <c r="CP99" s="1"/>
      <c r="CQ99" s="1"/>
    </row>
    <row r="100" spans="3:95" s="11" customFormat="1" ht="16.5" x14ac:dyDescent="0.2">
      <c r="C100" s="5"/>
      <c r="D100" s="5"/>
      <c r="E100" s="83" t="s">
        <v>31</v>
      </c>
      <c r="F100" s="84"/>
      <c r="G100" s="8"/>
      <c r="H100" s="83" t="s">
        <v>32</v>
      </c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  <c r="BW100" s="1"/>
      <c r="BX100" s="1"/>
      <c r="BY100" s="1"/>
      <c r="BZ100" s="1"/>
      <c r="CA100" s="1"/>
      <c r="CB100" s="1"/>
      <c r="CC100" s="1"/>
      <c r="CD100" s="1"/>
      <c r="CE100" s="1"/>
      <c r="CF100" s="1"/>
      <c r="CG100" s="1"/>
      <c r="CH100" s="1"/>
      <c r="CI100" s="1"/>
      <c r="CJ100" s="1"/>
      <c r="CK100" s="1"/>
      <c r="CL100" s="1"/>
      <c r="CM100" s="1"/>
      <c r="CN100" s="1"/>
      <c r="CO100" s="1"/>
      <c r="CP100" s="1"/>
      <c r="CQ100" s="1"/>
    </row>
    <row r="101" spans="3:95" s="11" customFormat="1" ht="16.5" x14ac:dyDescent="0.2">
      <c r="C101" s="5"/>
      <c r="D101" s="5"/>
      <c r="E101" s="83" t="s">
        <v>33</v>
      </c>
      <c r="F101" s="84"/>
      <c r="G101" s="8"/>
      <c r="H101" s="96" t="s">
        <v>46</v>
      </c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  <c r="BW101" s="1"/>
      <c r="BX101" s="1"/>
      <c r="BY101" s="1"/>
      <c r="BZ101" s="1"/>
      <c r="CA101" s="1"/>
      <c r="CB101" s="1"/>
      <c r="CC101" s="1"/>
      <c r="CD101" s="1"/>
      <c r="CE101" s="1"/>
      <c r="CF101" s="1"/>
      <c r="CG101" s="1"/>
      <c r="CH101" s="1"/>
      <c r="CI101" s="1"/>
      <c r="CJ101" s="1"/>
      <c r="CK101" s="1"/>
      <c r="CL101" s="1"/>
      <c r="CM101" s="1"/>
      <c r="CN101" s="1"/>
      <c r="CO101" s="1"/>
      <c r="CP101" s="1"/>
      <c r="CQ101" s="1"/>
    </row>
    <row r="102" spans="3:95" s="11" customFormat="1" ht="16.5" x14ac:dyDescent="0.2">
      <c r="C102" s="5"/>
      <c r="D102" s="5"/>
      <c r="E102" s="83" t="s">
        <v>34</v>
      </c>
      <c r="F102" s="84"/>
      <c r="G102" s="8"/>
      <c r="H102" s="83" t="s">
        <v>35</v>
      </c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  <c r="BW102" s="1"/>
      <c r="BX102" s="1"/>
      <c r="BY102" s="1"/>
      <c r="BZ102" s="1"/>
      <c r="CA102" s="1"/>
      <c r="CB102" s="1"/>
      <c r="CC102" s="1"/>
      <c r="CD102" s="1"/>
      <c r="CE102" s="1"/>
      <c r="CF102" s="1"/>
      <c r="CG102" s="1"/>
      <c r="CH102" s="1"/>
      <c r="CI102" s="1"/>
      <c r="CJ102" s="1"/>
      <c r="CK102" s="1"/>
      <c r="CL102" s="1"/>
      <c r="CM102" s="1"/>
      <c r="CN102" s="1"/>
      <c r="CO102" s="1"/>
      <c r="CP102" s="1"/>
      <c r="CQ102" s="1"/>
    </row>
    <row r="103" spans="3:95" s="11" customFormat="1" ht="16.5" x14ac:dyDescent="0.2">
      <c r="C103" s="5"/>
      <c r="D103" s="5"/>
      <c r="E103" s="83"/>
      <c r="F103" s="84"/>
      <c r="G103" s="83"/>
      <c r="H103" s="8"/>
      <c r="I103" s="8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  <c r="BW103" s="1"/>
      <c r="BX103" s="1"/>
      <c r="BY103" s="1"/>
      <c r="BZ103" s="1"/>
      <c r="CA103" s="1"/>
      <c r="CB103" s="1"/>
      <c r="CC103" s="1"/>
      <c r="CD103" s="1"/>
      <c r="CE103" s="1"/>
      <c r="CF103" s="1"/>
      <c r="CG103" s="1"/>
      <c r="CH103" s="1"/>
      <c r="CI103" s="1"/>
      <c r="CJ103" s="1"/>
      <c r="CK103" s="1"/>
      <c r="CL103" s="1"/>
      <c r="CM103" s="1"/>
      <c r="CN103" s="1"/>
      <c r="CO103" s="1"/>
      <c r="CP103" s="1"/>
      <c r="CQ103" s="1"/>
    </row>
    <row r="104" spans="3:95" s="11" customFormat="1" ht="16.5" x14ac:dyDescent="0.2">
      <c r="C104" s="5"/>
      <c r="D104" s="5"/>
      <c r="E104" s="85"/>
      <c r="F104" s="112"/>
      <c r="G104" s="84"/>
      <c r="H104" s="8"/>
      <c r="I104" s="8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  <c r="BW104" s="1"/>
      <c r="BX104" s="1"/>
      <c r="BY104" s="1"/>
      <c r="BZ104" s="1"/>
      <c r="CA104" s="1"/>
      <c r="CB104" s="1"/>
      <c r="CC104" s="1"/>
      <c r="CD104" s="1"/>
      <c r="CE104" s="1"/>
      <c r="CF104" s="1"/>
      <c r="CG104" s="1"/>
      <c r="CH104" s="1"/>
      <c r="CI104" s="1"/>
      <c r="CJ104" s="1"/>
      <c r="CK104" s="1"/>
      <c r="CL104" s="1"/>
      <c r="CM104" s="1"/>
      <c r="CN104" s="1"/>
      <c r="CO104" s="1"/>
      <c r="CP104" s="1"/>
      <c r="CQ104" s="1"/>
    </row>
    <row r="105" spans="3:95" s="11" customFormat="1" ht="16.5" x14ac:dyDescent="0.2">
      <c r="C105" s="5"/>
      <c r="D105" s="5"/>
      <c r="E105" s="85"/>
      <c r="F105" s="83" t="s">
        <v>36</v>
      </c>
      <c r="G105" s="84"/>
      <c r="H105" s="8"/>
      <c r="I105" s="8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  <c r="BW105" s="1"/>
      <c r="BX105" s="1"/>
      <c r="BY105" s="1"/>
      <c r="BZ105" s="1"/>
      <c r="CA105" s="1"/>
      <c r="CB105" s="1"/>
      <c r="CC105" s="1"/>
      <c r="CD105" s="1"/>
      <c r="CE105" s="1"/>
      <c r="CF105" s="1"/>
      <c r="CG105" s="1"/>
      <c r="CH105" s="1"/>
      <c r="CI105" s="1"/>
      <c r="CJ105" s="1"/>
      <c r="CK105" s="1"/>
      <c r="CL105" s="1"/>
      <c r="CM105" s="1"/>
      <c r="CN105" s="1"/>
      <c r="CO105" s="1"/>
      <c r="CP105" s="1"/>
      <c r="CQ105" s="1"/>
    </row>
    <row r="106" spans="3:95" s="11" customFormat="1" ht="18" x14ac:dyDescent="0.25">
      <c r="C106" s="21"/>
      <c r="D106" s="5"/>
      <c r="E106" s="85"/>
      <c r="F106" s="83" t="s">
        <v>44</v>
      </c>
      <c r="G106" s="84"/>
      <c r="H106" s="8"/>
      <c r="I106" s="19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"/>
      <c r="BU106" s="1"/>
      <c r="BV106" s="1"/>
      <c r="BW106" s="1"/>
      <c r="BX106" s="1"/>
      <c r="BY106" s="1"/>
      <c r="BZ106" s="1"/>
      <c r="CA106" s="1"/>
      <c r="CB106" s="1"/>
      <c r="CC106" s="1"/>
      <c r="CD106" s="1"/>
      <c r="CE106" s="1"/>
      <c r="CF106" s="1"/>
      <c r="CG106" s="1"/>
      <c r="CH106" s="1"/>
      <c r="CI106" s="1"/>
      <c r="CJ106" s="1"/>
      <c r="CK106" s="1"/>
      <c r="CL106" s="1"/>
      <c r="CM106" s="1"/>
      <c r="CN106" s="1"/>
      <c r="CO106" s="1"/>
      <c r="CP106" s="1"/>
      <c r="CQ106" s="1"/>
    </row>
    <row r="107" spans="3:95" s="11" customFormat="1" ht="18" x14ac:dyDescent="0.2">
      <c r="C107" s="22"/>
      <c r="D107" s="5"/>
      <c r="E107" s="85"/>
      <c r="F107" s="83" t="s">
        <v>37</v>
      </c>
      <c r="G107" s="84"/>
      <c r="H107" s="8"/>
      <c r="I107" s="23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  <c r="BW107" s="1"/>
      <c r="BX107" s="1"/>
      <c r="BY107" s="1"/>
      <c r="BZ107" s="1"/>
      <c r="CA107" s="1"/>
      <c r="CB107" s="1"/>
      <c r="CC107" s="1"/>
      <c r="CD107" s="1"/>
      <c r="CE107" s="1"/>
      <c r="CF107" s="1"/>
      <c r="CG107" s="1"/>
      <c r="CH107" s="1"/>
      <c r="CI107" s="1"/>
      <c r="CJ107" s="1"/>
      <c r="CK107" s="1"/>
      <c r="CL107" s="1"/>
      <c r="CM107" s="1"/>
      <c r="CN107" s="1"/>
      <c r="CO107" s="1"/>
      <c r="CP107" s="1"/>
      <c r="CQ107" s="1"/>
    </row>
    <row r="108" spans="3:95" s="11" customFormat="1" ht="18" x14ac:dyDescent="0.2">
      <c r="C108" s="22"/>
      <c r="D108" s="5"/>
      <c r="E108" s="85"/>
      <c r="G108" s="84"/>
      <c r="H108" s="8"/>
      <c r="I108" s="23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  <c r="BW108" s="1"/>
      <c r="BX108" s="1"/>
      <c r="BY108" s="1"/>
      <c r="BZ108" s="1"/>
      <c r="CA108" s="1"/>
      <c r="CB108" s="1"/>
      <c r="CC108" s="1"/>
      <c r="CD108" s="1"/>
      <c r="CE108" s="1"/>
      <c r="CF108" s="1"/>
      <c r="CG108" s="1"/>
      <c r="CH108" s="1"/>
      <c r="CI108" s="1"/>
      <c r="CJ108" s="1"/>
      <c r="CK108" s="1"/>
      <c r="CL108" s="1"/>
      <c r="CM108" s="1"/>
      <c r="CN108" s="1"/>
      <c r="CO108" s="1"/>
      <c r="CP108" s="1"/>
      <c r="CQ108" s="1"/>
    </row>
    <row r="109" spans="3:95" s="11" customFormat="1" ht="16.5" x14ac:dyDescent="0.2">
      <c r="C109" s="5"/>
      <c r="D109" s="5"/>
      <c r="E109" s="85"/>
      <c r="F109" s="84"/>
      <c r="G109" s="84"/>
      <c r="H109" s="8"/>
      <c r="I109" s="4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  <c r="BT109" s="1"/>
      <c r="BU109" s="1"/>
      <c r="BV109" s="1"/>
      <c r="BW109" s="1"/>
      <c r="BX109" s="1"/>
      <c r="BY109" s="1"/>
      <c r="BZ109" s="1"/>
      <c r="CA109" s="1"/>
      <c r="CB109" s="1"/>
      <c r="CC109" s="1"/>
      <c r="CD109" s="1"/>
      <c r="CE109" s="1"/>
      <c r="CF109" s="1"/>
      <c r="CG109" s="1"/>
      <c r="CH109" s="1"/>
      <c r="CI109" s="1"/>
      <c r="CJ109" s="1"/>
      <c r="CK109" s="1"/>
      <c r="CL109" s="1"/>
      <c r="CM109" s="1"/>
      <c r="CN109" s="1"/>
      <c r="CO109" s="1"/>
      <c r="CP109" s="1"/>
      <c r="CQ109" s="1"/>
    </row>
    <row r="110" spans="3:95" s="11" customFormat="1" ht="20.25" x14ac:dyDescent="0.2">
      <c r="C110" s="216"/>
      <c r="D110" s="216"/>
      <c r="E110" s="216"/>
      <c r="F110" s="216"/>
      <c r="G110" s="216"/>
      <c r="H110" s="216"/>
      <c r="I110" s="216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/>
      <c r="BS110" s="1"/>
      <c r="BT110" s="1"/>
      <c r="BU110" s="1"/>
      <c r="BV110" s="1"/>
      <c r="BW110" s="1"/>
      <c r="BX110" s="1"/>
      <c r="BY110" s="1"/>
      <c r="BZ110" s="1"/>
      <c r="CA110" s="1"/>
      <c r="CB110" s="1"/>
      <c r="CC110" s="1"/>
      <c r="CD110" s="1"/>
      <c r="CE110" s="1"/>
      <c r="CF110" s="1"/>
      <c r="CG110" s="1"/>
      <c r="CH110" s="1"/>
      <c r="CI110" s="1"/>
      <c r="CJ110" s="1"/>
      <c r="CK110" s="1"/>
      <c r="CL110" s="1"/>
      <c r="CM110" s="1"/>
      <c r="CN110" s="1"/>
      <c r="CO110" s="1"/>
      <c r="CP110" s="1"/>
      <c r="CQ110" s="1"/>
    </row>
    <row r="111" spans="3:95" s="11" customFormat="1" ht="20.25" x14ac:dyDescent="0.2">
      <c r="C111" s="216"/>
      <c r="D111" s="216"/>
      <c r="E111" s="216"/>
      <c r="F111" s="216"/>
      <c r="G111" s="216"/>
      <c r="H111" s="216"/>
      <c r="I111" s="216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S111" s="1"/>
      <c r="BT111" s="1"/>
      <c r="BU111" s="1"/>
      <c r="BV111" s="1"/>
      <c r="BW111" s="1"/>
      <c r="BX111" s="1"/>
      <c r="BY111" s="1"/>
      <c r="BZ111" s="1"/>
      <c r="CA111" s="1"/>
      <c r="CB111" s="1"/>
      <c r="CC111" s="1"/>
      <c r="CD111" s="1"/>
      <c r="CE111" s="1"/>
      <c r="CF111" s="1"/>
      <c r="CG111" s="1"/>
      <c r="CH111" s="1"/>
      <c r="CI111" s="1"/>
      <c r="CJ111" s="1"/>
      <c r="CK111" s="1"/>
      <c r="CL111" s="1"/>
      <c r="CM111" s="1"/>
      <c r="CN111" s="1"/>
      <c r="CO111" s="1"/>
      <c r="CP111" s="1"/>
      <c r="CQ111" s="1"/>
    </row>
    <row r="112" spans="3:95" s="11" customFormat="1" ht="20.25" x14ac:dyDescent="0.2">
      <c r="C112" s="216"/>
      <c r="D112" s="216"/>
      <c r="E112" s="216"/>
      <c r="F112" s="216"/>
      <c r="G112" s="216"/>
      <c r="H112" s="216"/>
      <c r="I112" s="216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  <c r="BG112" s="1"/>
      <c r="BH112" s="1"/>
      <c r="BI112" s="1"/>
      <c r="BJ112" s="1"/>
      <c r="BK112" s="1"/>
      <c r="BL112" s="1"/>
      <c r="BM112" s="1"/>
      <c r="BN112" s="1"/>
      <c r="BO112" s="1"/>
      <c r="BP112" s="1"/>
      <c r="BQ112" s="1"/>
      <c r="BR112" s="1"/>
      <c r="BS112" s="1"/>
      <c r="BT112" s="1"/>
      <c r="BU112" s="1"/>
      <c r="BV112" s="1"/>
      <c r="BW112" s="1"/>
      <c r="BX112" s="1"/>
      <c r="BY112" s="1"/>
      <c r="BZ112" s="1"/>
      <c r="CA112" s="1"/>
      <c r="CB112" s="1"/>
      <c r="CC112" s="1"/>
      <c r="CD112" s="1"/>
      <c r="CE112" s="1"/>
      <c r="CF112" s="1"/>
      <c r="CG112" s="1"/>
      <c r="CH112" s="1"/>
      <c r="CI112" s="1"/>
      <c r="CJ112" s="1"/>
      <c r="CK112" s="1"/>
      <c r="CL112" s="1"/>
      <c r="CM112" s="1"/>
      <c r="CN112" s="1"/>
      <c r="CO112" s="1"/>
      <c r="CP112" s="1"/>
      <c r="CQ112" s="1"/>
    </row>
    <row r="113" spans="3:95" s="11" customFormat="1" ht="20.25" x14ac:dyDescent="0.2">
      <c r="C113" s="216"/>
      <c r="D113" s="216"/>
      <c r="E113" s="216"/>
      <c r="F113" s="216"/>
      <c r="G113" s="216"/>
      <c r="H113" s="216"/>
      <c r="I113" s="216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1"/>
      <c r="BQ113" s="1"/>
      <c r="BR113" s="1"/>
      <c r="BS113" s="1"/>
      <c r="BT113" s="1"/>
      <c r="BU113" s="1"/>
      <c r="BV113" s="1"/>
      <c r="BW113" s="1"/>
      <c r="BX113" s="1"/>
      <c r="BY113" s="1"/>
      <c r="BZ113" s="1"/>
      <c r="CA113" s="1"/>
      <c r="CB113" s="1"/>
      <c r="CC113" s="1"/>
      <c r="CD113" s="1"/>
      <c r="CE113" s="1"/>
      <c r="CF113" s="1"/>
      <c r="CG113" s="1"/>
      <c r="CH113" s="1"/>
      <c r="CI113" s="1"/>
      <c r="CJ113" s="1"/>
      <c r="CK113" s="1"/>
      <c r="CL113" s="1"/>
      <c r="CM113" s="1"/>
      <c r="CN113" s="1"/>
      <c r="CO113" s="1"/>
      <c r="CP113" s="1"/>
      <c r="CQ113" s="1"/>
    </row>
    <row r="114" spans="3:95" s="11" customFormat="1" x14ac:dyDescent="0.2">
      <c r="C114" s="9"/>
      <c r="D114" s="9"/>
      <c r="E114" s="186"/>
      <c r="F114" s="9"/>
      <c r="G114" s="9"/>
      <c r="H114" s="9"/>
      <c r="I114" s="9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  <c r="BF114" s="1"/>
      <c r="BG114" s="1"/>
      <c r="BH114" s="1"/>
      <c r="BI114" s="1"/>
      <c r="BJ114" s="1"/>
      <c r="BK114" s="1"/>
      <c r="BL114" s="1"/>
      <c r="BM114" s="1"/>
      <c r="BN114" s="1"/>
      <c r="BO114" s="1"/>
      <c r="BP114" s="1"/>
      <c r="BQ114" s="1"/>
      <c r="BR114" s="1"/>
      <c r="BS114" s="1"/>
      <c r="BT114" s="1"/>
      <c r="BU114" s="1"/>
      <c r="BV114" s="1"/>
      <c r="BW114" s="1"/>
      <c r="BX114" s="1"/>
      <c r="BY114" s="1"/>
      <c r="BZ114" s="1"/>
      <c r="CA114" s="1"/>
      <c r="CB114" s="1"/>
      <c r="CC114" s="1"/>
      <c r="CD114" s="1"/>
      <c r="CE114" s="1"/>
      <c r="CF114" s="1"/>
      <c r="CG114" s="1"/>
      <c r="CH114" s="1"/>
      <c r="CI114" s="1"/>
      <c r="CJ114" s="1"/>
      <c r="CK114" s="1"/>
      <c r="CL114" s="1"/>
      <c r="CM114" s="1"/>
      <c r="CN114" s="1"/>
      <c r="CO114" s="1"/>
      <c r="CP114" s="1"/>
      <c r="CQ114" s="1"/>
    </row>
    <row r="115" spans="3:95" s="11" customFormat="1" x14ac:dyDescent="0.2">
      <c r="C115" s="9"/>
      <c r="D115" s="9"/>
      <c r="E115" s="186"/>
      <c r="F115" s="9"/>
      <c r="G115" s="9"/>
      <c r="H115" s="9"/>
      <c r="I115" s="9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  <c r="BQ115" s="1"/>
      <c r="BR115" s="1"/>
      <c r="BS115" s="1"/>
      <c r="BT115" s="1"/>
      <c r="BU115" s="1"/>
      <c r="BV115" s="1"/>
      <c r="BW115" s="1"/>
      <c r="BX115" s="1"/>
      <c r="BY115" s="1"/>
      <c r="BZ115" s="1"/>
      <c r="CA115" s="1"/>
      <c r="CB115" s="1"/>
      <c r="CC115" s="1"/>
      <c r="CD115" s="1"/>
      <c r="CE115" s="1"/>
      <c r="CF115" s="1"/>
      <c r="CG115" s="1"/>
      <c r="CH115" s="1"/>
      <c r="CI115" s="1"/>
      <c r="CJ115" s="1"/>
      <c r="CK115" s="1"/>
      <c r="CL115" s="1"/>
      <c r="CM115" s="1"/>
      <c r="CN115" s="1"/>
      <c r="CO115" s="1"/>
      <c r="CP115" s="1"/>
      <c r="CQ115" s="1"/>
    </row>
    <row r="116" spans="3:95" s="11" customFormat="1" x14ac:dyDescent="0.2">
      <c r="C116" s="9"/>
      <c r="D116" s="9"/>
      <c r="E116" s="186"/>
      <c r="F116" s="9"/>
      <c r="G116" s="9"/>
      <c r="H116" s="9"/>
      <c r="I116" s="9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  <c r="BF116" s="1"/>
      <c r="BG116" s="1"/>
      <c r="BH116" s="1"/>
      <c r="BI116" s="1"/>
      <c r="BJ116" s="1"/>
      <c r="BK116" s="1"/>
      <c r="BL116" s="1"/>
      <c r="BM116" s="1"/>
      <c r="BN116" s="1"/>
      <c r="BO116" s="1"/>
      <c r="BP116" s="1"/>
      <c r="BQ116" s="1"/>
      <c r="BR116" s="1"/>
      <c r="BS116" s="1"/>
      <c r="BT116" s="1"/>
      <c r="BU116" s="1"/>
      <c r="BV116" s="1"/>
      <c r="BW116" s="1"/>
      <c r="BX116" s="1"/>
      <c r="BY116" s="1"/>
      <c r="BZ116" s="1"/>
      <c r="CA116" s="1"/>
      <c r="CB116" s="1"/>
      <c r="CC116" s="1"/>
      <c r="CD116" s="1"/>
      <c r="CE116" s="1"/>
      <c r="CF116" s="1"/>
      <c r="CG116" s="1"/>
      <c r="CH116" s="1"/>
      <c r="CI116" s="1"/>
      <c r="CJ116" s="1"/>
      <c r="CK116" s="1"/>
      <c r="CL116" s="1"/>
      <c r="CM116" s="1"/>
      <c r="CN116" s="1"/>
      <c r="CO116" s="1"/>
      <c r="CP116" s="1"/>
      <c r="CQ116" s="1"/>
    </row>
    <row r="117" spans="3:95" s="11" customFormat="1" x14ac:dyDescent="0.2">
      <c r="C117" s="9"/>
      <c r="D117" s="9"/>
      <c r="E117" s="186"/>
      <c r="F117" s="9"/>
      <c r="G117" s="9"/>
      <c r="H117" s="9"/>
      <c r="I117" s="9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  <c r="BF117" s="1"/>
      <c r="BG117" s="1"/>
      <c r="BH117" s="1"/>
      <c r="BI117" s="1"/>
      <c r="BJ117" s="1"/>
      <c r="BK117" s="1"/>
      <c r="BL117" s="1"/>
      <c r="BM117" s="1"/>
      <c r="BN117" s="1"/>
      <c r="BO117" s="1"/>
      <c r="BP117" s="1"/>
      <c r="BQ117" s="1"/>
      <c r="BR117" s="1"/>
      <c r="BS117" s="1"/>
      <c r="BT117" s="1"/>
      <c r="BU117" s="1"/>
      <c r="BV117" s="1"/>
      <c r="BW117" s="1"/>
      <c r="BX117" s="1"/>
      <c r="BY117" s="1"/>
      <c r="BZ117" s="1"/>
      <c r="CA117" s="1"/>
      <c r="CB117" s="1"/>
      <c r="CC117" s="1"/>
      <c r="CD117" s="1"/>
      <c r="CE117" s="1"/>
      <c r="CF117" s="1"/>
      <c r="CG117" s="1"/>
      <c r="CH117" s="1"/>
      <c r="CI117" s="1"/>
      <c r="CJ117" s="1"/>
      <c r="CK117" s="1"/>
      <c r="CL117" s="1"/>
      <c r="CM117" s="1"/>
      <c r="CN117" s="1"/>
      <c r="CO117" s="1"/>
      <c r="CP117" s="1"/>
      <c r="CQ117" s="1"/>
    </row>
    <row r="118" spans="3:95" s="11" customFormat="1" x14ac:dyDescent="0.2">
      <c r="C118" s="9"/>
      <c r="D118" s="9"/>
      <c r="E118" s="186"/>
      <c r="F118" s="9"/>
      <c r="G118" s="9"/>
      <c r="H118" s="9"/>
      <c r="I118" s="9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  <c r="BF118" s="1"/>
      <c r="BG118" s="1"/>
      <c r="BH118" s="1"/>
      <c r="BI118" s="1"/>
      <c r="BJ118" s="1"/>
      <c r="BK118" s="1"/>
      <c r="BL118" s="1"/>
      <c r="BM118" s="1"/>
      <c r="BN118" s="1"/>
      <c r="BO118" s="1"/>
      <c r="BP118" s="1"/>
      <c r="BQ118" s="1"/>
      <c r="BR118" s="1"/>
      <c r="BS118" s="1"/>
      <c r="BT118" s="1"/>
      <c r="BU118" s="1"/>
      <c r="BV118" s="1"/>
      <c r="BW118" s="1"/>
      <c r="BX118" s="1"/>
      <c r="BY118" s="1"/>
      <c r="BZ118" s="1"/>
      <c r="CA118" s="1"/>
      <c r="CB118" s="1"/>
      <c r="CC118" s="1"/>
      <c r="CD118" s="1"/>
      <c r="CE118" s="1"/>
      <c r="CF118" s="1"/>
      <c r="CG118" s="1"/>
      <c r="CH118" s="1"/>
      <c r="CI118" s="1"/>
      <c r="CJ118" s="1"/>
      <c r="CK118" s="1"/>
      <c r="CL118" s="1"/>
      <c r="CM118" s="1"/>
      <c r="CN118" s="1"/>
      <c r="CO118" s="1"/>
      <c r="CP118" s="1"/>
      <c r="CQ118" s="1"/>
    </row>
    <row r="119" spans="3:95" s="11" customFormat="1" x14ac:dyDescent="0.2">
      <c r="C119" s="9"/>
      <c r="D119" s="9"/>
      <c r="E119" s="186"/>
      <c r="F119" s="9"/>
      <c r="G119" s="9"/>
      <c r="H119" s="9"/>
      <c r="I119" s="9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  <c r="BF119" s="1"/>
      <c r="BG119" s="1"/>
      <c r="BH119" s="1"/>
      <c r="BI119" s="1"/>
      <c r="BJ119" s="1"/>
      <c r="BK119" s="1"/>
      <c r="BL119" s="1"/>
      <c r="BM119" s="1"/>
      <c r="BN119" s="1"/>
      <c r="BO119" s="1"/>
      <c r="BP119" s="1"/>
      <c r="BQ119" s="1"/>
      <c r="BR119" s="1"/>
      <c r="BS119" s="1"/>
      <c r="BT119" s="1"/>
      <c r="BU119" s="1"/>
      <c r="BV119" s="1"/>
      <c r="BW119" s="1"/>
      <c r="BX119" s="1"/>
      <c r="BY119" s="1"/>
      <c r="BZ119" s="1"/>
      <c r="CA119" s="1"/>
      <c r="CB119" s="1"/>
      <c r="CC119" s="1"/>
      <c r="CD119" s="1"/>
      <c r="CE119" s="1"/>
      <c r="CF119" s="1"/>
      <c r="CG119" s="1"/>
      <c r="CH119" s="1"/>
      <c r="CI119" s="1"/>
      <c r="CJ119" s="1"/>
      <c r="CK119" s="1"/>
      <c r="CL119" s="1"/>
      <c r="CM119" s="1"/>
      <c r="CN119" s="1"/>
      <c r="CO119" s="1"/>
      <c r="CP119" s="1"/>
      <c r="CQ119" s="1"/>
    </row>
    <row r="120" spans="3:95" s="11" customFormat="1" x14ac:dyDescent="0.2">
      <c r="C120" s="9"/>
      <c r="D120" s="9"/>
      <c r="E120" s="186"/>
      <c r="F120" s="9"/>
      <c r="G120" s="9"/>
      <c r="H120" s="9"/>
      <c r="I120" s="9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  <c r="BF120" s="1"/>
      <c r="BG120" s="1"/>
      <c r="BH120" s="1"/>
      <c r="BI120" s="1"/>
      <c r="BJ120" s="1"/>
      <c r="BK120" s="1"/>
      <c r="BL120" s="1"/>
      <c r="BM120" s="1"/>
      <c r="BN120" s="1"/>
      <c r="BO120" s="1"/>
      <c r="BP120" s="1"/>
      <c r="BQ120" s="1"/>
      <c r="BR120" s="1"/>
      <c r="BS120" s="1"/>
      <c r="BT120" s="1"/>
      <c r="BU120" s="1"/>
      <c r="BV120" s="1"/>
      <c r="BW120" s="1"/>
      <c r="BX120" s="1"/>
      <c r="BY120" s="1"/>
      <c r="BZ120" s="1"/>
      <c r="CA120" s="1"/>
      <c r="CB120" s="1"/>
      <c r="CC120" s="1"/>
      <c r="CD120" s="1"/>
      <c r="CE120" s="1"/>
      <c r="CF120" s="1"/>
      <c r="CG120" s="1"/>
      <c r="CH120" s="1"/>
      <c r="CI120" s="1"/>
      <c r="CJ120" s="1"/>
      <c r="CK120" s="1"/>
      <c r="CL120" s="1"/>
      <c r="CM120" s="1"/>
      <c r="CN120" s="1"/>
      <c r="CO120" s="1"/>
      <c r="CP120" s="1"/>
      <c r="CQ120" s="1"/>
    </row>
    <row r="121" spans="3:95" s="11" customFormat="1" x14ac:dyDescent="0.2">
      <c r="C121" s="9"/>
      <c r="D121" s="9"/>
      <c r="E121" s="186"/>
      <c r="F121" s="9"/>
      <c r="G121" s="9"/>
      <c r="H121" s="9"/>
      <c r="I121" s="9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  <c r="BF121" s="1"/>
      <c r="BG121" s="1"/>
      <c r="BH121" s="1"/>
      <c r="BI121" s="1"/>
      <c r="BJ121" s="1"/>
      <c r="BK121" s="1"/>
      <c r="BL121" s="1"/>
      <c r="BM121" s="1"/>
      <c r="BN121" s="1"/>
      <c r="BO121" s="1"/>
      <c r="BP121" s="1"/>
      <c r="BQ121" s="1"/>
      <c r="BR121" s="1"/>
      <c r="BS121" s="1"/>
      <c r="BT121" s="1"/>
      <c r="BU121" s="1"/>
      <c r="BV121" s="1"/>
      <c r="BW121" s="1"/>
      <c r="BX121" s="1"/>
      <c r="BY121" s="1"/>
      <c r="BZ121" s="1"/>
      <c r="CA121" s="1"/>
      <c r="CB121" s="1"/>
      <c r="CC121" s="1"/>
      <c r="CD121" s="1"/>
      <c r="CE121" s="1"/>
      <c r="CF121" s="1"/>
      <c r="CG121" s="1"/>
      <c r="CH121" s="1"/>
      <c r="CI121" s="1"/>
      <c r="CJ121" s="1"/>
      <c r="CK121" s="1"/>
      <c r="CL121" s="1"/>
      <c r="CM121" s="1"/>
      <c r="CN121" s="1"/>
      <c r="CO121" s="1"/>
      <c r="CP121" s="1"/>
      <c r="CQ121" s="1"/>
    </row>
    <row r="122" spans="3:95" s="11" customFormat="1" ht="3" customHeight="1" x14ac:dyDescent="0.2">
      <c r="C122" s="9"/>
      <c r="D122" s="9"/>
      <c r="E122" s="186"/>
      <c r="F122" s="9"/>
      <c r="G122" s="9"/>
      <c r="H122" s="9"/>
      <c r="I122" s="9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  <c r="BF122" s="1"/>
      <c r="BG122" s="1"/>
      <c r="BH122" s="1"/>
      <c r="BI122" s="1"/>
      <c r="BJ122" s="1"/>
      <c r="BK122" s="1"/>
      <c r="BL122" s="1"/>
      <c r="BM122" s="1"/>
      <c r="BN122" s="1"/>
      <c r="BO122" s="1"/>
      <c r="BP122" s="1"/>
      <c r="BQ122" s="1"/>
      <c r="BR122" s="1"/>
      <c r="BS122" s="1"/>
      <c r="BT122" s="1"/>
      <c r="BU122" s="1"/>
      <c r="BV122" s="1"/>
      <c r="BW122" s="1"/>
      <c r="BX122" s="1"/>
      <c r="BY122" s="1"/>
      <c r="BZ122" s="1"/>
      <c r="CA122" s="1"/>
      <c r="CB122" s="1"/>
      <c r="CC122" s="1"/>
      <c r="CD122" s="1"/>
      <c r="CE122" s="1"/>
      <c r="CF122" s="1"/>
      <c r="CG122" s="1"/>
      <c r="CH122" s="1"/>
      <c r="CI122" s="1"/>
      <c r="CJ122" s="1"/>
      <c r="CK122" s="1"/>
      <c r="CL122" s="1"/>
      <c r="CM122" s="1"/>
      <c r="CN122" s="1"/>
      <c r="CO122" s="1"/>
      <c r="CP122" s="1"/>
      <c r="CQ122" s="1"/>
    </row>
    <row r="123" spans="3:95" s="11" customFormat="1" x14ac:dyDescent="0.2">
      <c r="C123" s="9"/>
      <c r="D123" s="9"/>
      <c r="E123" s="186"/>
      <c r="F123" s="9"/>
      <c r="G123" s="9"/>
      <c r="H123" s="9"/>
      <c r="I123" s="9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  <c r="BF123" s="1"/>
      <c r="BG123" s="1"/>
      <c r="BH123" s="1"/>
      <c r="BI123" s="1"/>
      <c r="BJ123" s="1"/>
      <c r="BK123" s="1"/>
      <c r="BL123" s="1"/>
      <c r="BM123" s="1"/>
      <c r="BN123" s="1"/>
      <c r="BO123" s="1"/>
      <c r="BP123" s="1"/>
      <c r="BQ123" s="1"/>
      <c r="BR123" s="1"/>
      <c r="BS123" s="1"/>
      <c r="BT123" s="1"/>
      <c r="BU123" s="1"/>
      <c r="BV123" s="1"/>
      <c r="BW123" s="1"/>
      <c r="BX123" s="1"/>
      <c r="BY123" s="1"/>
      <c r="BZ123" s="1"/>
      <c r="CA123" s="1"/>
      <c r="CB123" s="1"/>
      <c r="CC123" s="1"/>
      <c r="CD123" s="1"/>
      <c r="CE123" s="1"/>
      <c r="CF123" s="1"/>
      <c r="CG123" s="1"/>
      <c r="CH123" s="1"/>
      <c r="CI123" s="1"/>
      <c r="CJ123" s="1"/>
      <c r="CK123" s="1"/>
      <c r="CL123" s="1"/>
      <c r="CM123" s="1"/>
      <c r="CN123" s="1"/>
      <c r="CO123" s="1"/>
      <c r="CP123" s="1"/>
      <c r="CQ123" s="1"/>
    </row>
    <row r="124" spans="3:95" s="11" customFormat="1" x14ac:dyDescent="0.2">
      <c r="C124" s="9"/>
      <c r="D124" s="9"/>
      <c r="E124" s="186"/>
      <c r="F124" s="9"/>
      <c r="G124" s="9"/>
      <c r="H124" s="9"/>
      <c r="I124" s="9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  <c r="BF124" s="1"/>
      <c r="BG124" s="1"/>
      <c r="BH124" s="1"/>
      <c r="BI124" s="1"/>
      <c r="BJ124" s="1"/>
      <c r="BK124" s="1"/>
      <c r="BL124" s="1"/>
      <c r="BM124" s="1"/>
      <c r="BN124" s="1"/>
      <c r="BO124" s="1"/>
      <c r="BP124" s="1"/>
      <c r="BQ124" s="1"/>
      <c r="BR124" s="1"/>
      <c r="BS124" s="1"/>
      <c r="BT124" s="1"/>
      <c r="BU124" s="1"/>
      <c r="BV124" s="1"/>
      <c r="BW124" s="1"/>
      <c r="BX124" s="1"/>
      <c r="BY124" s="1"/>
      <c r="BZ124" s="1"/>
      <c r="CA124" s="1"/>
      <c r="CB124" s="1"/>
      <c r="CC124" s="1"/>
      <c r="CD124" s="1"/>
      <c r="CE124" s="1"/>
      <c r="CF124" s="1"/>
      <c r="CG124" s="1"/>
      <c r="CH124" s="1"/>
      <c r="CI124" s="1"/>
      <c r="CJ124" s="1"/>
      <c r="CK124" s="1"/>
      <c r="CL124" s="1"/>
      <c r="CM124" s="1"/>
      <c r="CN124" s="1"/>
      <c r="CO124" s="1"/>
      <c r="CP124" s="1"/>
      <c r="CQ124" s="1"/>
    </row>
    <row r="125" spans="3:95" s="11" customFormat="1" x14ac:dyDescent="0.2">
      <c r="C125" s="9"/>
      <c r="D125" s="9"/>
      <c r="E125" s="186"/>
      <c r="F125" s="9"/>
      <c r="G125" s="9"/>
      <c r="H125" s="9"/>
      <c r="I125" s="9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1"/>
      <c r="BG125" s="1"/>
      <c r="BH125" s="1"/>
      <c r="BI125" s="1"/>
      <c r="BJ125" s="1"/>
      <c r="BK125" s="1"/>
      <c r="BL125" s="1"/>
      <c r="BM125" s="1"/>
      <c r="BN125" s="1"/>
      <c r="BO125" s="1"/>
      <c r="BP125" s="1"/>
      <c r="BQ125" s="1"/>
      <c r="BR125" s="1"/>
      <c r="BS125" s="1"/>
      <c r="BT125" s="1"/>
      <c r="BU125" s="1"/>
      <c r="BV125" s="1"/>
      <c r="BW125" s="1"/>
      <c r="BX125" s="1"/>
      <c r="BY125" s="1"/>
      <c r="BZ125" s="1"/>
      <c r="CA125" s="1"/>
      <c r="CB125" s="1"/>
      <c r="CC125" s="1"/>
      <c r="CD125" s="1"/>
      <c r="CE125" s="1"/>
      <c r="CF125" s="1"/>
      <c r="CG125" s="1"/>
      <c r="CH125" s="1"/>
      <c r="CI125" s="1"/>
      <c r="CJ125" s="1"/>
      <c r="CK125" s="1"/>
      <c r="CL125" s="1"/>
      <c r="CM125" s="1"/>
      <c r="CN125" s="1"/>
      <c r="CO125" s="1"/>
      <c r="CP125" s="1"/>
      <c r="CQ125" s="1"/>
    </row>
    <row r="144" ht="13.5" thickBot="1" x14ac:dyDescent="0.25"/>
    <row r="145" spans="3:3" ht="15" x14ac:dyDescent="0.2">
      <c r="C145" s="2"/>
    </row>
  </sheetData>
  <mergeCells count="12">
    <mergeCell ref="C6:I6"/>
    <mergeCell ref="C7:I7"/>
    <mergeCell ref="C110:I110"/>
    <mergeCell ref="C8:I8"/>
    <mergeCell ref="C9:I9"/>
    <mergeCell ref="C111:I111"/>
    <mergeCell ref="C112:I112"/>
    <mergeCell ref="C113:I113"/>
    <mergeCell ref="D11:I11"/>
    <mergeCell ref="C11:C13"/>
    <mergeCell ref="D12:H12"/>
    <mergeCell ref="C97:F97"/>
  </mergeCells>
  <printOptions horizontalCentered="1"/>
  <pageMargins left="0.23622047244094491" right="0.23622047244094491" top="0.74803149606299213" bottom="0.74803149606299213" header="0.31496062992125984" footer="0.31496062992125984"/>
  <pageSetup scale="59" orientation="portrait" r:id="rId1"/>
  <headerFooter alignWithMargins="0">
    <oddFooter>Página &amp;P</oddFooter>
  </headerFooter>
  <rowBreaks count="3" manualBreakCount="3">
    <brk id="47" min="1" max="8" man="1"/>
    <brk id="82" min="1" max="8" man="1"/>
    <brk id="109" min="1" max="8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CP98"/>
  <sheetViews>
    <sheetView view="pageBreakPreview" topLeftCell="B28" zoomScale="55" zoomScaleNormal="80" zoomScaleSheetLayoutView="55" workbookViewId="0">
      <selection activeCell="F19" sqref="F19"/>
    </sheetView>
  </sheetViews>
  <sheetFormatPr baseColWidth="10" defaultColWidth="9.140625" defaultRowHeight="12.75" x14ac:dyDescent="0.2"/>
  <cols>
    <col min="1" max="1" width="0" style="11" hidden="1" customWidth="1"/>
    <col min="2" max="2" width="3.140625" style="11" customWidth="1"/>
    <col min="3" max="3" width="5" style="1" customWidth="1"/>
    <col min="4" max="4" width="16.28515625" style="1" customWidth="1"/>
    <col min="5" max="5" width="17.28515625" style="1" customWidth="1"/>
    <col min="6" max="6" width="46.42578125" style="38" customWidth="1"/>
    <col min="7" max="7" width="20.42578125" style="1" customWidth="1"/>
    <col min="8" max="8" width="21" style="1" customWidth="1"/>
    <col min="9" max="9" width="24.42578125" style="1" customWidth="1"/>
    <col min="10" max="10" width="20.140625" style="11" customWidth="1"/>
    <col min="11" max="12" width="9.140625" style="11"/>
    <col min="13" max="16384" width="9.140625" style="1"/>
  </cols>
  <sheetData>
    <row r="1" spans="1:12" s="11" customFormat="1" ht="15" customHeight="1" x14ac:dyDescent="0.2">
      <c r="F1" s="32"/>
    </row>
    <row r="2" spans="1:12" s="11" customFormat="1" x14ac:dyDescent="0.2">
      <c r="F2" s="32"/>
    </row>
    <row r="3" spans="1:12" s="14" customFormat="1" ht="12" customHeight="1" x14ac:dyDescent="0.2">
      <c r="F3" s="33"/>
    </row>
    <row r="4" spans="1:12" s="15" customFormat="1" ht="18" customHeight="1" x14ac:dyDescent="0.3">
      <c r="B4" s="16"/>
      <c r="C4" s="16"/>
      <c r="D4" s="12"/>
      <c r="E4" s="16"/>
      <c r="F4" s="34"/>
      <c r="G4" s="16"/>
      <c r="H4" s="16"/>
      <c r="I4" s="16"/>
      <c r="J4" s="16"/>
    </row>
    <row r="5" spans="1:12" s="13" customFormat="1" ht="18" customHeight="1" x14ac:dyDescent="0.2">
      <c r="A5" s="13" t="s">
        <v>9</v>
      </c>
      <c r="F5" s="35"/>
    </row>
    <row r="6" spans="1:12" s="15" customFormat="1" ht="20.25" customHeight="1" x14ac:dyDescent="0.25">
      <c r="B6" s="13"/>
      <c r="C6" s="208" t="s">
        <v>10</v>
      </c>
      <c r="D6" s="208"/>
      <c r="E6" s="208"/>
      <c r="F6" s="208"/>
      <c r="G6" s="208"/>
      <c r="H6" s="208"/>
      <c r="I6" s="208"/>
      <c r="J6" s="39"/>
    </row>
    <row r="7" spans="1:12" s="14" customFormat="1" ht="18" customHeight="1" x14ac:dyDescent="0.2">
      <c r="B7" s="18"/>
      <c r="C7" s="214" t="s">
        <v>11</v>
      </c>
      <c r="D7" s="214"/>
      <c r="E7" s="214"/>
      <c r="F7" s="214"/>
      <c r="G7" s="214"/>
      <c r="H7" s="214"/>
      <c r="I7" s="214"/>
      <c r="J7" s="40"/>
    </row>
    <row r="8" spans="1:12" s="17" customFormat="1" ht="15.75" customHeight="1" x14ac:dyDescent="0.2">
      <c r="B8" s="18"/>
      <c r="C8" s="214" t="s">
        <v>21</v>
      </c>
      <c r="D8" s="214"/>
      <c r="E8" s="214"/>
      <c r="F8" s="214"/>
      <c r="G8" s="214"/>
      <c r="H8" s="214"/>
      <c r="I8" s="214"/>
      <c r="J8" s="41"/>
    </row>
    <row r="9" spans="1:12" s="14" customFormat="1" ht="19.5" thickBot="1" x14ac:dyDescent="0.25">
      <c r="B9" s="15"/>
      <c r="C9" s="215" t="s">
        <v>143</v>
      </c>
      <c r="D9" s="215"/>
      <c r="E9" s="215"/>
      <c r="F9" s="215"/>
      <c r="G9" s="215"/>
      <c r="H9" s="215"/>
      <c r="I9" s="215"/>
      <c r="J9" s="40"/>
    </row>
    <row r="10" spans="1:12" s="3" customFormat="1" ht="36.75" customHeight="1" thickTop="1" thickBot="1" x14ac:dyDescent="0.25">
      <c r="A10" s="7"/>
      <c r="B10" s="7"/>
      <c r="C10" s="221"/>
      <c r="D10" s="210" t="s">
        <v>13</v>
      </c>
      <c r="E10" s="210"/>
      <c r="F10" s="210"/>
      <c r="G10" s="210"/>
      <c r="H10" s="210"/>
      <c r="I10" s="210"/>
      <c r="J10" s="7"/>
      <c r="K10" s="7"/>
      <c r="L10" s="7"/>
    </row>
    <row r="11" spans="1:12" s="3" customFormat="1" ht="18" customHeight="1" thickTop="1" thickBot="1" x14ac:dyDescent="0.25">
      <c r="A11" s="7"/>
      <c r="B11" s="7"/>
      <c r="C11" s="222"/>
      <c r="D11" s="209" t="s">
        <v>7</v>
      </c>
      <c r="E11" s="209"/>
      <c r="F11" s="209"/>
      <c r="G11" s="209"/>
      <c r="H11" s="209"/>
      <c r="I11" s="51">
        <f>'[2]CTA. OPERATIVA.(160)'!$J$464</f>
        <v>1647400.8473000103</v>
      </c>
      <c r="J11" s="7"/>
      <c r="K11" s="7"/>
      <c r="L11" s="7"/>
    </row>
    <row r="12" spans="1:12" s="3" customFormat="1" ht="45.75" customHeight="1" thickTop="1" thickBot="1" x14ac:dyDescent="0.25">
      <c r="A12" s="7"/>
      <c r="B12" s="7"/>
      <c r="C12" s="222"/>
      <c r="D12" s="50" t="s">
        <v>4</v>
      </c>
      <c r="E12" s="50" t="s">
        <v>5</v>
      </c>
      <c r="F12" s="50" t="s">
        <v>6</v>
      </c>
      <c r="G12" s="50" t="s">
        <v>0</v>
      </c>
      <c r="H12" s="50" t="s">
        <v>1</v>
      </c>
      <c r="I12" s="50" t="s">
        <v>2</v>
      </c>
      <c r="J12" s="7"/>
      <c r="K12" s="7"/>
      <c r="L12" s="7"/>
    </row>
    <row r="13" spans="1:12" s="10" customFormat="1" ht="24.75" customHeight="1" thickTop="1" thickBot="1" x14ac:dyDescent="0.25">
      <c r="C13" s="144"/>
      <c r="D13" s="145"/>
      <c r="E13" s="146"/>
      <c r="F13" s="147">
        <v>44957</v>
      </c>
      <c r="G13" s="148"/>
      <c r="H13" s="149">
        <v>0</v>
      </c>
      <c r="I13" s="61">
        <f>+I11</f>
        <v>1647400.8473000103</v>
      </c>
    </row>
    <row r="14" spans="1:12" s="10" customFormat="1" ht="17.25" thickTop="1" x14ac:dyDescent="0.2">
      <c r="C14" s="52"/>
      <c r="D14" s="53">
        <v>44958</v>
      </c>
      <c r="E14" s="77" t="s">
        <v>144</v>
      </c>
      <c r="F14" s="44" t="s">
        <v>145</v>
      </c>
      <c r="G14" s="54"/>
      <c r="H14" s="54">
        <v>49628.66</v>
      </c>
      <c r="I14" s="46">
        <f>I13+G14-H14</f>
        <v>1597772.1873000104</v>
      </c>
    </row>
    <row r="15" spans="1:12" s="10" customFormat="1" ht="16.5" x14ac:dyDescent="0.2">
      <c r="C15" s="55"/>
      <c r="D15" s="56">
        <v>44958</v>
      </c>
      <c r="E15" s="78"/>
      <c r="F15" s="47" t="s">
        <v>12</v>
      </c>
      <c r="G15" s="57"/>
      <c r="H15" s="48">
        <v>1239.8899999999999</v>
      </c>
      <c r="I15" s="49">
        <f t="shared" ref="I15:I68" si="0">I14+G15-H15</f>
        <v>1596532.2973000105</v>
      </c>
    </row>
    <row r="16" spans="1:12" s="7" customFormat="1" ht="16.5" x14ac:dyDescent="0.2">
      <c r="C16" s="55"/>
      <c r="D16" s="56">
        <v>44960</v>
      </c>
      <c r="E16" s="162" t="s">
        <v>146</v>
      </c>
      <c r="F16" s="47" t="s">
        <v>147</v>
      </c>
      <c r="G16" s="57"/>
      <c r="H16" s="48">
        <v>30298.59</v>
      </c>
      <c r="I16" s="49">
        <f t="shared" si="0"/>
        <v>1566233.7073000104</v>
      </c>
    </row>
    <row r="17" spans="3:9" s="7" customFormat="1" ht="16.5" x14ac:dyDescent="0.2">
      <c r="C17" s="55"/>
      <c r="D17" s="56">
        <v>44964</v>
      </c>
      <c r="E17" s="78"/>
      <c r="F17" s="47" t="s">
        <v>12</v>
      </c>
      <c r="G17" s="57"/>
      <c r="H17" s="48">
        <v>74.44</v>
      </c>
      <c r="I17" s="49">
        <f t="shared" si="0"/>
        <v>1566159.2673000104</v>
      </c>
    </row>
    <row r="18" spans="3:9" s="7" customFormat="1" ht="16.5" x14ac:dyDescent="0.2">
      <c r="C18" s="55"/>
      <c r="D18" s="56">
        <v>44966</v>
      </c>
      <c r="E18" s="78"/>
      <c r="F18" s="47" t="s">
        <v>12</v>
      </c>
      <c r="G18" s="57"/>
      <c r="H18" s="48">
        <v>153.18</v>
      </c>
      <c r="I18" s="49">
        <f t="shared" si="0"/>
        <v>1566006.0873000105</v>
      </c>
    </row>
    <row r="19" spans="3:9" s="7" customFormat="1" ht="16.5" x14ac:dyDescent="0.2">
      <c r="C19" s="55"/>
      <c r="D19" s="56">
        <v>44967</v>
      </c>
      <c r="E19" s="78" t="s">
        <v>148</v>
      </c>
      <c r="F19" s="47" t="s">
        <v>56</v>
      </c>
      <c r="G19" s="57"/>
      <c r="H19" s="48"/>
      <c r="I19" s="49">
        <f t="shared" si="0"/>
        <v>1566006.0873000105</v>
      </c>
    </row>
    <row r="20" spans="3:9" s="7" customFormat="1" ht="28.5" x14ac:dyDescent="0.2">
      <c r="C20" s="55"/>
      <c r="D20" s="56">
        <v>44967</v>
      </c>
      <c r="E20" s="78" t="s">
        <v>149</v>
      </c>
      <c r="F20" s="47" t="s">
        <v>150</v>
      </c>
      <c r="G20" s="57"/>
      <c r="H20" s="48">
        <v>124108.58</v>
      </c>
      <c r="I20" s="49">
        <f t="shared" si="0"/>
        <v>1441897.5073000104</v>
      </c>
    </row>
    <row r="21" spans="3:9" s="7" customFormat="1" ht="28.5" x14ac:dyDescent="0.2">
      <c r="C21" s="55"/>
      <c r="D21" s="56">
        <v>44970</v>
      </c>
      <c r="E21" s="78" t="s">
        <v>151</v>
      </c>
      <c r="F21" s="47" t="s">
        <v>152</v>
      </c>
      <c r="G21" s="57"/>
      <c r="H21" s="48">
        <v>19000</v>
      </c>
      <c r="I21" s="49">
        <f t="shared" si="0"/>
        <v>1422897.5073000104</v>
      </c>
    </row>
    <row r="22" spans="3:9" s="7" customFormat="1" ht="16.5" x14ac:dyDescent="0.2">
      <c r="C22" s="55"/>
      <c r="D22" s="58">
        <v>44973</v>
      </c>
      <c r="E22" s="59"/>
      <c r="F22" s="47" t="s">
        <v>12</v>
      </c>
      <c r="G22" s="57"/>
      <c r="H22" s="60">
        <v>186.16</v>
      </c>
      <c r="I22" s="49">
        <f t="shared" si="0"/>
        <v>1422711.3473000105</v>
      </c>
    </row>
    <row r="23" spans="3:9" s="7" customFormat="1" ht="16.5" x14ac:dyDescent="0.2">
      <c r="C23" s="55"/>
      <c r="D23" s="58">
        <v>44973</v>
      </c>
      <c r="E23" s="78" t="s">
        <v>153</v>
      </c>
      <c r="F23" s="47" t="s">
        <v>154</v>
      </c>
      <c r="G23" s="57"/>
      <c r="H23" s="48">
        <v>9718</v>
      </c>
      <c r="I23" s="49">
        <f t="shared" si="0"/>
        <v>1412993.3473000105</v>
      </c>
    </row>
    <row r="24" spans="3:9" s="7" customFormat="1" ht="28.5" x14ac:dyDescent="0.2">
      <c r="C24" s="55"/>
      <c r="D24" s="56">
        <v>44973</v>
      </c>
      <c r="E24" s="78" t="s">
        <v>155</v>
      </c>
      <c r="F24" s="47" t="s">
        <v>156</v>
      </c>
      <c r="G24" s="57"/>
      <c r="H24" s="48">
        <v>25843.722500000003</v>
      </c>
      <c r="I24" s="49">
        <f t="shared" si="0"/>
        <v>1387149.6248000106</v>
      </c>
    </row>
    <row r="25" spans="3:9" s="7" customFormat="1" ht="16.5" x14ac:dyDescent="0.2">
      <c r="C25" s="55"/>
      <c r="D25" s="56">
        <v>44973</v>
      </c>
      <c r="E25" s="78" t="s">
        <v>157</v>
      </c>
      <c r="F25" s="47" t="s">
        <v>74</v>
      </c>
      <c r="G25" s="57"/>
      <c r="H25" s="48">
        <v>119531.4</v>
      </c>
      <c r="I25" s="49">
        <f t="shared" si="0"/>
        <v>1267618.2248000107</v>
      </c>
    </row>
    <row r="26" spans="3:9" s="7" customFormat="1" ht="16.5" x14ac:dyDescent="0.2">
      <c r="C26" s="55"/>
      <c r="D26" s="56">
        <v>44973</v>
      </c>
      <c r="E26" s="162" t="s">
        <v>158</v>
      </c>
      <c r="F26" s="47" t="s">
        <v>159</v>
      </c>
      <c r="G26" s="57"/>
      <c r="H26" s="48">
        <v>64220</v>
      </c>
      <c r="I26" s="49">
        <f t="shared" si="0"/>
        <v>1203398.2248000107</v>
      </c>
    </row>
    <row r="27" spans="3:9" s="7" customFormat="1" ht="16.5" x14ac:dyDescent="0.2">
      <c r="C27" s="55"/>
      <c r="D27" s="56">
        <v>44973</v>
      </c>
      <c r="E27" s="78" t="s">
        <v>160</v>
      </c>
      <c r="F27" s="47" t="s">
        <v>77</v>
      </c>
      <c r="G27" s="57"/>
      <c r="H27" s="48">
        <v>21112.92</v>
      </c>
      <c r="I27" s="49">
        <f t="shared" si="0"/>
        <v>1182285.3048000108</v>
      </c>
    </row>
    <row r="28" spans="3:9" s="7" customFormat="1" ht="16.5" x14ac:dyDescent="0.2">
      <c r="C28" s="55"/>
      <c r="D28" s="56">
        <v>44973</v>
      </c>
      <c r="E28" s="78" t="s">
        <v>161</v>
      </c>
      <c r="F28" s="47" t="s">
        <v>162</v>
      </c>
      <c r="G28" s="57"/>
      <c r="H28" s="48">
        <v>26049</v>
      </c>
      <c r="I28" s="49">
        <f t="shared" si="0"/>
        <v>1156236.3048000108</v>
      </c>
    </row>
    <row r="29" spans="3:9" s="7" customFormat="1" ht="16.5" x14ac:dyDescent="0.2">
      <c r="C29" s="99"/>
      <c r="D29" s="97">
        <v>44973</v>
      </c>
      <c r="E29" s="110" t="s">
        <v>163</v>
      </c>
      <c r="F29" s="100" t="s">
        <v>164</v>
      </c>
      <c r="G29" s="98"/>
      <c r="H29" s="93">
        <v>53562</v>
      </c>
      <c r="I29" s="49">
        <f t="shared" si="0"/>
        <v>1102674.3048000108</v>
      </c>
    </row>
    <row r="30" spans="3:9" s="7" customFormat="1" ht="16.5" x14ac:dyDescent="0.2">
      <c r="C30" s="99"/>
      <c r="D30" s="97">
        <v>44973</v>
      </c>
      <c r="E30" s="110" t="s">
        <v>165</v>
      </c>
      <c r="F30" s="100" t="s">
        <v>166</v>
      </c>
      <c r="G30" s="98"/>
      <c r="H30" s="93">
        <v>121050.9</v>
      </c>
      <c r="I30" s="49">
        <f t="shared" si="0"/>
        <v>981623.40480001073</v>
      </c>
    </row>
    <row r="31" spans="3:9" s="7" customFormat="1" ht="16.5" x14ac:dyDescent="0.2">
      <c r="C31" s="99"/>
      <c r="D31" s="97">
        <v>44973</v>
      </c>
      <c r="E31" s="110" t="s">
        <v>167</v>
      </c>
      <c r="F31" s="100" t="s">
        <v>168</v>
      </c>
      <c r="G31" s="98"/>
      <c r="H31" s="93">
        <v>5593.5</v>
      </c>
      <c r="I31" s="49">
        <f t="shared" si="0"/>
        <v>976029.90480001073</v>
      </c>
    </row>
    <row r="32" spans="3:9" s="7" customFormat="1" ht="16.5" x14ac:dyDescent="0.2">
      <c r="C32" s="99"/>
      <c r="D32" s="97">
        <v>44973</v>
      </c>
      <c r="E32" s="110" t="s">
        <v>169</v>
      </c>
      <c r="F32" s="100" t="s">
        <v>170</v>
      </c>
      <c r="G32" s="98"/>
      <c r="H32" s="93">
        <v>33730.5</v>
      </c>
      <c r="I32" s="49">
        <f t="shared" si="0"/>
        <v>942299.40480001073</v>
      </c>
    </row>
    <row r="33" spans="3:9" s="7" customFormat="1" ht="16.5" x14ac:dyDescent="0.2">
      <c r="C33" s="99"/>
      <c r="D33" s="97">
        <v>44973</v>
      </c>
      <c r="E33" s="110" t="s">
        <v>171</v>
      </c>
      <c r="F33" s="100" t="s">
        <v>60</v>
      </c>
      <c r="G33" s="98"/>
      <c r="H33" s="93">
        <v>97632</v>
      </c>
      <c r="I33" s="49">
        <f t="shared" si="0"/>
        <v>844667.40480001073</v>
      </c>
    </row>
    <row r="34" spans="3:9" s="7" customFormat="1" ht="16.5" x14ac:dyDescent="0.2">
      <c r="C34" s="99"/>
      <c r="D34" s="97">
        <v>44973</v>
      </c>
      <c r="E34" s="110" t="s">
        <v>172</v>
      </c>
      <c r="F34" s="100" t="s">
        <v>61</v>
      </c>
      <c r="G34" s="98"/>
      <c r="H34" s="93">
        <v>30628.65</v>
      </c>
      <c r="I34" s="49">
        <f t="shared" si="0"/>
        <v>814038.75480001071</v>
      </c>
    </row>
    <row r="35" spans="3:9" s="7" customFormat="1" ht="16.5" x14ac:dyDescent="0.2">
      <c r="C35" s="99"/>
      <c r="D35" s="97">
        <v>44973</v>
      </c>
      <c r="E35" s="110" t="s">
        <v>173</v>
      </c>
      <c r="F35" s="100" t="s">
        <v>174</v>
      </c>
      <c r="G35" s="98"/>
      <c r="H35" s="93">
        <v>73891</v>
      </c>
      <c r="I35" s="49">
        <f t="shared" si="0"/>
        <v>740147.75480001071</v>
      </c>
    </row>
    <row r="36" spans="3:9" s="7" customFormat="1" ht="16.5" x14ac:dyDescent="0.2">
      <c r="C36" s="99"/>
      <c r="D36" s="97">
        <v>44973</v>
      </c>
      <c r="E36" s="110" t="s">
        <v>175</v>
      </c>
      <c r="F36" s="100" t="s">
        <v>176</v>
      </c>
      <c r="G36" s="98"/>
      <c r="H36" s="93">
        <v>12204</v>
      </c>
      <c r="I36" s="49">
        <f t="shared" si="0"/>
        <v>727943.75480001071</v>
      </c>
    </row>
    <row r="37" spans="3:9" s="7" customFormat="1" ht="28.5" x14ac:dyDescent="0.2">
      <c r="C37" s="99"/>
      <c r="D37" s="97">
        <v>44973</v>
      </c>
      <c r="E37" s="110" t="s">
        <v>177</v>
      </c>
      <c r="F37" s="100" t="s">
        <v>178</v>
      </c>
      <c r="G37" s="98"/>
      <c r="H37" s="93">
        <v>16351.099999999999</v>
      </c>
      <c r="I37" s="49">
        <f t="shared" si="0"/>
        <v>711592.65480001073</v>
      </c>
    </row>
    <row r="38" spans="3:9" s="7" customFormat="1" ht="16.5" x14ac:dyDescent="0.2">
      <c r="C38" s="99"/>
      <c r="D38" s="97">
        <v>44973</v>
      </c>
      <c r="E38" s="110" t="s">
        <v>179</v>
      </c>
      <c r="F38" s="100" t="s">
        <v>180</v>
      </c>
      <c r="G38" s="98"/>
      <c r="H38" s="93">
        <v>36022.14</v>
      </c>
      <c r="I38" s="49">
        <f t="shared" si="0"/>
        <v>675570.51480001071</v>
      </c>
    </row>
    <row r="39" spans="3:9" s="7" customFormat="1" ht="16.5" x14ac:dyDescent="0.2">
      <c r="C39" s="99"/>
      <c r="D39" s="97">
        <v>44973</v>
      </c>
      <c r="E39" s="110" t="s">
        <v>181</v>
      </c>
      <c r="F39" s="100" t="s">
        <v>182</v>
      </c>
      <c r="G39" s="98"/>
      <c r="H39" s="93">
        <v>7320.0730000000003</v>
      </c>
      <c r="I39" s="49">
        <f t="shared" si="0"/>
        <v>668250.44180001074</v>
      </c>
    </row>
    <row r="40" spans="3:9" s="7" customFormat="1" ht="16.5" x14ac:dyDescent="0.2">
      <c r="C40" s="99"/>
      <c r="D40" s="97">
        <v>44973</v>
      </c>
      <c r="E40" s="110" t="s">
        <v>183</v>
      </c>
      <c r="F40" s="100" t="s">
        <v>59</v>
      </c>
      <c r="G40" s="98"/>
      <c r="H40" s="93">
        <v>3421.5199999999968</v>
      </c>
      <c r="I40" s="49">
        <f t="shared" si="0"/>
        <v>664828.92180001072</v>
      </c>
    </row>
    <row r="41" spans="3:9" s="7" customFormat="1" ht="16.5" x14ac:dyDescent="0.2">
      <c r="C41" s="99"/>
      <c r="D41" s="97">
        <v>44973</v>
      </c>
      <c r="E41" s="110" t="s">
        <v>184</v>
      </c>
      <c r="F41" s="100" t="s">
        <v>59</v>
      </c>
      <c r="G41" s="98"/>
      <c r="H41" s="93">
        <v>30500.17</v>
      </c>
      <c r="I41" s="49">
        <f t="shared" si="0"/>
        <v>634328.75180001068</v>
      </c>
    </row>
    <row r="42" spans="3:9" s="7" customFormat="1" ht="16.5" x14ac:dyDescent="0.2">
      <c r="C42" s="99"/>
      <c r="D42" s="97">
        <v>44973</v>
      </c>
      <c r="E42" s="110" t="s">
        <v>185</v>
      </c>
      <c r="F42" s="100" t="s">
        <v>59</v>
      </c>
      <c r="G42" s="98"/>
      <c r="H42" s="93">
        <v>45714.870500000005</v>
      </c>
      <c r="I42" s="49">
        <f t="shared" si="0"/>
        <v>588613.88130001072</v>
      </c>
    </row>
    <row r="43" spans="3:9" s="7" customFormat="1" ht="16.5" x14ac:dyDescent="0.2">
      <c r="C43" s="99"/>
      <c r="D43" s="97">
        <v>44973</v>
      </c>
      <c r="E43" s="110" t="s">
        <v>186</v>
      </c>
      <c r="F43" s="100" t="s">
        <v>187</v>
      </c>
      <c r="G43" s="98"/>
      <c r="H43" s="93">
        <v>12204</v>
      </c>
      <c r="I43" s="49">
        <f t="shared" si="0"/>
        <v>576409.88130001072</v>
      </c>
    </row>
    <row r="44" spans="3:9" s="7" customFormat="1" ht="28.5" x14ac:dyDescent="0.2">
      <c r="C44" s="99"/>
      <c r="D44" s="97">
        <v>44973</v>
      </c>
      <c r="E44" s="110" t="s">
        <v>188</v>
      </c>
      <c r="F44" s="100" t="s">
        <v>189</v>
      </c>
      <c r="G44" s="98"/>
      <c r="H44" s="93">
        <v>21470</v>
      </c>
      <c r="I44" s="49">
        <f t="shared" si="0"/>
        <v>554939.88130001072</v>
      </c>
    </row>
    <row r="45" spans="3:9" s="7" customFormat="1" ht="16.5" x14ac:dyDescent="0.2">
      <c r="C45" s="99"/>
      <c r="D45" s="97">
        <v>44974</v>
      </c>
      <c r="E45" s="110" t="s">
        <v>190</v>
      </c>
      <c r="F45" s="100" t="s">
        <v>145</v>
      </c>
      <c r="G45" s="98"/>
      <c r="H45" s="93">
        <v>47557.36</v>
      </c>
      <c r="I45" s="49">
        <f t="shared" si="0"/>
        <v>507382.52130001073</v>
      </c>
    </row>
    <row r="46" spans="3:9" s="7" customFormat="1" ht="16.5" x14ac:dyDescent="0.2">
      <c r="C46" s="99"/>
      <c r="D46" s="97">
        <v>44978</v>
      </c>
      <c r="E46" s="110" t="s">
        <v>191</v>
      </c>
      <c r="F46" s="100" t="s">
        <v>192</v>
      </c>
      <c r="G46" s="98"/>
      <c r="H46" s="93">
        <v>7500</v>
      </c>
      <c r="I46" s="49">
        <f t="shared" si="0"/>
        <v>499882.52130001073</v>
      </c>
    </row>
    <row r="47" spans="3:9" s="7" customFormat="1" ht="16.5" x14ac:dyDescent="0.2">
      <c r="C47" s="99"/>
      <c r="D47" s="97">
        <v>44978</v>
      </c>
      <c r="E47" s="110" t="s">
        <v>193</v>
      </c>
      <c r="F47" s="100" t="s">
        <v>194</v>
      </c>
      <c r="G47" s="98"/>
      <c r="H47" s="93">
        <v>7500</v>
      </c>
      <c r="I47" s="49">
        <f t="shared" si="0"/>
        <v>492382.52130001073</v>
      </c>
    </row>
    <row r="48" spans="3:9" s="7" customFormat="1" ht="16.5" x14ac:dyDescent="0.2">
      <c r="C48" s="99"/>
      <c r="D48" s="97">
        <v>44978</v>
      </c>
      <c r="E48" s="110" t="s">
        <v>195</v>
      </c>
      <c r="F48" s="100" t="s">
        <v>196</v>
      </c>
      <c r="G48" s="98"/>
      <c r="H48" s="93">
        <v>3262.25</v>
      </c>
      <c r="I48" s="49">
        <f t="shared" si="0"/>
        <v>489120.27130001073</v>
      </c>
    </row>
    <row r="49" spans="3:9" s="7" customFormat="1" ht="16.5" x14ac:dyDescent="0.2">
      <c r="C49" s="99"/>
      <c r="D49" s="97">
        <v>44978</v>
      </c>
      <c r="E49" s="110" t="s">
        <v>197</v>
      </c>
      <c r="F49" s="100" t="s">
        <v>198</v>
      </c>
      <c r="G49" s="98"/>
      <c r="H49" s="93">
        <v>18000</v>
      </c>
      <c r="I49" s="49">
        <f t="shared" si="0"/>
        <v>471120.27130001073</v>
      </c>
    </row>
    <row r="50" spans="3:9" s="7" customFormat="1" ht="16.5" x14ac:dyDescent="0.2">
      <c r="C50" s="99"/>
      <c r="D50" s="97">
        <v>44978</v>
      </c>
      <c r="E50" s="110" t="s">
        <v>199</v>
      </c>
      <c r="F50" s="100" t="s">
        <v>200</v>
      </c>
      <c r="G50" s="98"/>
      <c r="H50" s="93">
        <v>15839.68</v>
      </c>
      <c r="I50" s="49">
        <f t="shared" si="0"/>
        <v>455280.59130001074</v>
      </c>
    </row>
    <row r="51" spans="3:9" s="7" customFormat="1" ht="16.5" x14ac:dyDescent="0.2">
      <c r="C51" s="99"/>
      <c r="D51" s="97">
        <v>44978</v>
      </c>
      <c r="E51" s="110" t="s">
        <v>201</v>
      </c>
      <c r="F51" s="100" t="s">
        <v>202</v>
      </c>
      <c r="G51" s="98"/>
      <c r="H51" s="93">
        <v>2254.81</v>
      </c>
      <c r="I51" s="49">
        <f t="shared" si="0"/>
        <v>453025.78130001074</v>
      </c>
    </row>
    <row r="52" spans="3:9" s="7" customFormat="1" ht="16.5" x14ac:dyDescent="0.2">
      <c r="C52" s="99"/>
      <c r="D52" s="97">
        <v>44978</v>
      </c>
      <c r="E52" s="110" t="s">
        <v>203</v>
      </c>
      <c r="F52" s="100" t="s">
        <v>204</v>
      </c>
      <c r="G52" s="98"/>
      <c r="H52" s="93">
        <v>108881.28449999999</v>
      </c>
      <c r="I52" s="49">
        <f t="shared" si="0"/>
        <v>344144.49680001073</v>
      </c>
    </row>
    <row r="53" spans="3:9" s="7" customFormat="1" ht="16.5" x14ac:dyDescent="0.2">
      <c r="C53" s="99"/>
      <c r="D53" s="97">
        <v>44980</v>
      </c>
      <c r="E53" s="110"/>
      <c r="F53" s="100" t="s">
        <v>12</v>
      </c>
      <c r="G53" s="98"/>
      <c r="H53" s="93">
        <v>593.87</v>
      </c>
      <c r="I53" s="49">
        <f t="shared" si="0"/>
        <v>343550.62680001074</v>
      </c>
    </row>
    <row r="54" spans="3:9" s="7" customFormat="1" ht="28.5" x14ac:dyDescent="0.2">
      <c r="C54" s="99"/>
      <c r="D54" s="97">
        <v>44980</v>
      </c>
      <c r="E54" s="110"/>
      <c r="F54" s="100" t="s">
        <v>205</v>
      </c>
      <c r="G54" s="98"/>
      <c r="H54" s="93">
        <v>100</v>
      </c>
      <c r="I54" s="49">
        <f t="shared" si="0"/>
        <v>343450.62680001074</v>
      </c>
    </row>
    <row r="55" spans="3:9" s="7" customFormat="1" ht="16.5" x14ac:dyDescent="0.2">
      <c r="C55" s="99"/>
      <c r="D55" s="97">
        <v>44985</v>
      </c>
      <c r="E55" s="110"/>
      <c r="F55" s="100" t="s">
        <v>12</v>
      </c>
      <c r="G55" s="98"/>
      <c r="H55" s="93">
        <v>990.33999999999992</v>
      </c>
      <c r="I55" s="49">
        <f t="shared" si="0"/>
        <v>342460.28680001071</v>
      </c>
    </row>
    <row r="56" spans="3:9" s="7" customFormat="1" ht="29.25" thickBot="1" x14ac:dyDescent="0.25">
      <c r="C56" s="99"/>
      <c r="D56" s="97">
        <v>44985</v>
      </c>
      <c r="E56" s="110"/>
      <c r="F56" s="100" t="s">
        <v>30</v>
      </c>
      <c r="G56" s="98"/>
      <c r="H56" s="93">
        <v>175</v>
      </c>
      <c r="I56" s="49">
        <f t="shared" si="0"/>
        <v>342285.28680001071</v>
      </c>
    </row>
    <row r="57" spans="3:9" s="7" customFormat="1" ht="16.5" hidden="1" x14ac:dyDescent="0.2">
      <c r="C57" s="99"/>
      <c r="D57" s="170"/>
      <c r="E57" s="110"/>
      <c r="F57" s="100"/>
      <c r="G57" s="98"/>
      <c r="H57" s="93"/>
      <c r="I57" s="49">
        <f t="shared" si="0"/>
        <v>342285.28680001071</v>
      </c>
    </row>
    <row r="58" spans="3:9" s="7" customFormat="1" ht="16.5" hidden="1" x14ac:dyDescent="0.2">
      <c r="C58" s="99"/>
      <c r="D58" s="97"/>
      <c r="E58" s="110"/>
      <c r="F58" s="100"/>
      <c r="G58" s="98"/>
      <c r="H58" s="93"/>
      <c r="I58" s="49">
        <f t="shared" si="0"/>
        <v>342285.28680001071</v>
      </c>
    </row>
    <row r="59" spans="3:9" s="7" customFormat="1" ht="16.5" hidden="1" x14ac:dyDescent="0.2">
      <c r="C59" s="99"/>
      <c r="D59" s="97"/>
      <c r="E59" s="110"/>
      <c r="F59" s="100"/>
      <c r="G59" s="98"/>
      <c r="H59" s="93"/>
      <c r="I59" s="49">
        <f t="shared" si="0"/>
        <v>342285.28680001071</v>
      </c>
    </row>
    <row r="60" spans="3:9" s="7" customFormat="1" ht="16.5" hidden="1" x14ac:dyDescent="0.2">
      <c r="C60" s="99"/>
      <c r="D60" s="97"/>
      <c r="E60" s="110"/>
      <c r="F60" s="100"/>
      <c r="G60" s="98"/>
      <c r="H60" s="93"/>
      <c r="I60" s="49">
        <f t="shared" si="0"/>
        <v>342285.28680001071</v>
      </c>
    </row>
    <row r="61" spans="3:9" s="7" customFormat="1" ht="16.5" hidden="1" x14ac:dyDescent="0.2">
      <c r="C61" s="99"/>
      <c r="D61" s="97"/>
      <c r="E61" s="110"/>
      <c r="F61" s="100"/>
      <c r="G61" s="98"/>
      <c r="H61" s="93"/>
      <c r="I61" s="49">
        <f t="shared" si="0"/>
        <v>342285.28680001071</v>
      </c>
    </row>
    <row r="62" spans="3:9" s="7" customFormat="1" ht="16.5" hidden="1" x14ac:dyDescent="0.2">
      <c r="C62" s="99"/>
      <c r="D62" s="97"/>
      <c r="E62" s="110"/>
      <c r="F62" s="100"/>
      <c r="G62" s="98"/>
      <c r="H62" s="93"/>
      <c r="I62" s="49">
        <f t="shared" si="0"/>
        <v>342285.28680001071</v>
      </c>
    </row>
    <row r="63" spans="3:9" s="7" customFormat="1" ht="16.5" hidden="1" x14ac:dyDescent="0.2">
      <c r="C63" s="99"/>
      <c r="D63" s="97"/>
      <c r="E63" s="110"/>
      <c r="F63" s="100"/>
      <c r="G63" s="98"/>
      <c r="H63" s="93"/>
      <c r="I63" s="49">
        <f t="shared" si="0"/>
        <v>342285.28680001071</v>
      </c>
    </row>
    <row r="64" spans="3:9" s="7" customFormat="1" ht="16.5" hidden="1" x14ac:dyDescent="0.2">
      <c r="C64" s="99"/>
      <c r="D64" s="97"/>
      <c r="E64" s="110"/>
      <c r="F64" s="100"/>
      <c r="G64" s="98"/>
      <c r="H64" s="93"/>
      <c r="I64" s="49">
        <f t="shared" si="0"/>
        <v>342285.28680001071</v>
      </c>
    </row>
    <row r="65" spans="3:94" s="7" customFormat="1" ht="16.5" hidden="1" x14ac:dyDescent="0.2">
      <c r="C65" s="99"/>
      <c r="D65" s="97"/>
      <c r="E65" s="110"/>
      <c r="F65" s="100"/>
      <c r="G65" s="98"/>
      <c r="H65" s="93"/>
      <c r="I65" s="49">
        <f t="shared" si="0"/>
        <v>342285.28680001071</v>
      </c>
    </row>
    <row r="66" spans="3:94" s="7" customFormat="1" ht="16.5" hidden="1" x14ac:dyDescent="0.2">
      <c r="C66" s="99"/>
      <c r="D66" s="97"/>
      <c r="E66" s="110"/>
      <c r="F66" s="100"/>
      <c r="G66" s="98"/>
      <c r="H66" s="93"/>
      <c r="I66" s="49">
        <f t="shared" si="0"/>
        <v>342285.28680001071</v>
      </c>
    </row>
    <row r="67" spans="3:94" s="7" customFormat="1" ht="16.5" hidden="1" x14ac:dyDescent="0.2">
      <c r="C67" s="99"/>
      <c r="D67" s="97"/>
      <c r="E67" s="110"/>
      <c r="F67" s="100"/>
      <c r="G67" s="98"/>
      <c r="H67" s="93"/>
      <c r="I67" s="49">
        <f t="shared" si="0"/>
        <v>342285.28680001071</v>
      </c>
    </row>
    <row r="68" spans="3:94" s="7" customFormat="1" ht="17.25" hidden="1" thickBot="1" x14ac:dyDescent="0.25">
      <c r="C68" s="99"/>
      <c r="D68" s="97"/>
      <c r="E68" s="110"/>
      <c r="F68" s="163"/>
      <c r="G68" s="98"/>
      <c r="H68" s="93"/>
      <c r="I68" s="49">
        <f t="shared" si="0"/>
        <v>342285.28680001071</v>
      </c>
    </row>
    <row r="69" spans="3:94" s="11" customFormat="1" ht="17.25" thickBot="1" x14ac:dyDescent="0.25">
      <c r="C69" s="219" t="s">
        <v>8</v>
      </c>
      <c r="D69" s="220"/>
      <c r="E69" s="220"/>
      <c r="F69" s="220"/>
      <c r="G69" s="101">
        <f>SUM(G14:G68)</f>
        <v>0</v>
      </c>
      <c r="H69" s="101">
        <f>SUM(H14:H68)</f>
        <v>1305115.5605000004</v>
      </c>
      <c r="I69" s="102">
        <f>+I13+G69-H69</f>
        <v>342285.2868000099</v>
      </c>
      <c r="J69" s="25">
        <f>+I69-'[2]CTA. OPERATIVA.(160)'!$J$507</f>
        <v>-8.149072527885437E-10</v>
      </c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1"/>
      <c r="CP69" s="1"/>
    </row>
    <row r="70" spans="3:94" s="11" customFormat="1" ht="16.5" x14ac:dyDescent="0.2">
      <c r="C70" s="5"/>
      <c r="D70" s="5"/>
      <c r="E70" s="5"/>
      <c r="F70" s="36"/>
      <c r="G70" s="8"/>
      <c r="H70" s="8"/>
      <c r="I70" s="8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1"/>
      <c r="CO70" s="1"/>
      <c r="CP70" s="1"/>
    </row>
    <row r="71" spans="3:94" s="11" customFormat="1" ht="16.5" x14ac:dyDescent="0.2">
      <c r="C71" s="5"/>
      <c r="D71" s="5"/>
      <c r="E71" s="5"/>
      <c r="F71" s="37"/>
      <c r="G71" s="9"/>
      <c r="H71" s="84"/>
      <c r="I71" s="9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  <c r="CO71" s="1"/>
      <c r="CP71" s="1"/>
    </row>
    <row r="72" spans="3:94" s="11" customFormat="1" ht="16.5" x14ac:dyDescent="0.2">
      <c r="C72" s="5"/>
      <c r="D72" s="83" t="s">
        <v>38</v>
      </c>
      <c r="E72" s="9"/>
      <c r="G72" s="9"/>
      <c r="I72" s="9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</row>
    <row r="73" spans="3:94" s="11" customFormat="1" ht="16.5" x14ac:dyDescent="0.2">
      <c r="C73" s="5"/>
      <c r="D73" s="83" t="s">
        <v>31</v>
      </c>
      <c r="E73" s="5"/>
      <c r="F73" s="83" t="s">
        <v>39</v>
      </c>
      <c r="G73" s="9"/>
      <c r="H73" s="1" t="s">
        <v>65</v>
      </c>
      <c r="I73" s="9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</row>
    <row r="74" spans="3:94" s="11" customFormat="1" ht="16.5" x14ac:dyDescent="0.2">
      <c r="C74" s="5"/>
      <c r="D74" s="83" t="s">
        <v>33</v>
      </c>
      <c r="E74" s="1"/>
      <c r="F74" s="83" t="s">
        <v>32</v>
      </c>
      <c r="G74" s="9"/>
      <c r="H74" s="83" t="s">
        <v>36</v>
      </c>
      <c r="I74" s="9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  <c r="CO74" s="1"/>
      <c r="CP74" s="1"/>
    </row>
    <row r="75" spans="3:94" s="11" customFormat="1" ht="16.5" x14ac:dyDescent="0.2">
      <c r="C75" s="5"/>
      <c r="D75" s="83" t="s">
        <v>34</v>
      </c>
      <c r="E75" s="1"/>
      <c r="F75" s="83" t="s">
        <v>64</v>
      </c>
      <c r="G75" s="9"/>
      <c r="H75" s="83" t="s">
        <v>44</v>
      </c>
      <c r="I75" s="9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</row>
    <row r="76" spans="3:94" s="11" customFormat="1" ht="16.5" x14ac:dyDescent="0.2">
      <c r="C76" s="5"/>
      <c r="D76" s="9"/>
      <c r="E76" s="1"/>
      <c r="F76" s="83" t="s">
        <v>35</v>
      </c>
      <c r="G76" s="9"/>
      <c r="H76" s="83" t="s">
        <v>37</v>
      </c>
      <c r="I76" s="9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1"/>
      <c r="CO76" s="1"/>
      <c r="CP76" s="1"/>
    </row>
    <row r="77" spans="3:94" s="11" customFormat="1" ht="16.5" x14ac:dyDescent="0.2">
      <c r="C77" s="5"/>
      <c r="D77" s="9"/>
      <c r="E77" s="9"/>
      <c r="G77" s="9"/>
      <c r="H77" s="1"/>
      <c r="I77" s="9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</row>
    <row r="78" spans="3:94" s="11" customFormat="1" ht="18" x14ac:dyDescent="0.2">
      <c r="C78" s="22"/>
      <c r="D78" s="9"/>
      <c r="E78" s="9"/>
      <c r="G78" s="9"/>
      <c r="H78" s="9"/>
      <c r="I78" s="9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1"/>
      <c r="CP78" s="1"/>
    </row>
    <row r="79" spans="3:94" s="11" customFormat="1" ht="18" x14ac:dyDescent="0.2">
      <c r="C79" s="22"/>
      <c r="D79" s="9"/>
      <c r="E79" s="9"/>
      <c r="F79" s="84"/>
      <c r="G79" s="9"/>
      <c r="H79" s="9"/>
      <c r="I79" s="9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</row>
    <row r="80" spans="3:94" x14ac:dyDescent="0.2">
      <c r="E80" s="9"/>
    </row>
    <row r="98" spans="3:3" ht="15" x14ac:dyDescent="0.2">
      <c r="C98" s="86"/>
    </row>
  </sheetData>
  <mergeCells count="8">
    <mergeCell ref="C69:F69"/>
    <mergeCell ref="C10:C12"/>
    <mergeCell ref="D10:I10"/>
    <mergeCell ref="D11:H11"/>
    <mergeCell ref="C6:I6"/>
    <mergeCell ref="C7:I7"/>
    <mergeCell ref="C8:I8"/>
    <mergeCell ref="C9:I9"/>
  </mergeCells>
  <printOptions horizontalCentered="1"/>
  <pageMargins left="0.23622047244094491" right="0.23622047244094491" top="0.74803149606299213" bottom="0.74803149606299213" header="0.31496062992125984" footer="0.31496062992125984"/>
  <pageSetup scale="56" orientation="portrait" r:id="rId1"/>
  <headerFooter alignWithMargins="0">
    <oddFooter>Página &amp;P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CR101"/>
  <sheetViews>
    <sheetView view="pageBreakPreview" topLeftCell="C46" zoomScale="70" zoomScaleNormal="85" zoomScaleSheetLayoutView="70" workbookViewId="0">
      <selection activeCell="H59" sqref="H59"/>
    </sheetView>
  </sheetViews>
  <sheetFormatPr baseColWidth="10" defaultColWidth="9.140625" defaultRowHeight="12.75" x14ac:dyDescent="0.2"/>
  <cols>
    <col min="1" max="1" width="0" style="11" hidden="1" customWidth="1"/>
    <col min="2" max="2" width="4.42578125" style="11" hidden="1" customWidth="1"/>
    <col min="3" max="3" width="4.7109375" style="11" customWidth="1"/>
    <col min="4" max="4" width="5.85546875" style="1" customWidth="1"/>
    <col min="5" max="5" width="13.85546875" style="1" customWidth="1"/>
    <col min="6" max="6" width="13.7109375" style="1" customWidth="1"/>
    <col min="7" max="7" width="52.140625" style="1" customWidth="1"/>
    <col min="8" max="8" width="23.85546875" style="1" customWidth="1"/>
    <col min="9" max="9" width="21.140625" style="1" customWidth="1"/>
    <col min="10" max="10" width="25.7109375" style="1" customWidth="1"/>
    <col min="11" max="11" width="24.5703125" style="11" customWidth="1"/>
    <col min="12" max="14" width="9.140625" style="11"/>
    <col min="15" max="16384" width="9.140625" style="1"/>
  </cols>
  <sheetData>
    <row r="1" spans="1:14" s="11" customFormat="1" x14ac:dyDescent="0.2"/>
    <row r="2" spans="1:14" s="14" customFormat="1" ht="12" customHeight="1" x14ac:dyDescent="0.2"/>
    <row r="3" spans="1:14" s="14" customFormat="1" ht="12" customHeight="1" x14ac:dyDescent="0.2"/>
    <row r="4" spans="1:14" s="14" customFormat="1" ht="12" customHeight="1" x14ac:dyDescent="0.2"/>
    <row r="5" spans="1:14" s="15" customFormat="1" ht="18" customHeight="1" x14ac:dyDescent="0.3">
      <c r="C5" s="16"/>
      <c r="D5" s="16"/>
      <c r="E5" s="12"/>
      <c r="F5" s="16"/>
      <c r="G5" s="16"/>
      <c r="H5" s="16"/>
      <c r="I5" s="16"/>
      <c r="J5" s="16"/>
      <c r="K5" s="16"/>
      <c r="L5" s="16"/>
    </row>
    <row r="6" spans="1:14" s="13" customFormat="1" ht="19.5" customHeight="1" x14ac:dyDescent="0.2">
      <c r="A6" s="13" t="s">
        <v>9</v>
      </c>
    </row>
    <row r="7" spans="1:14" s="13" customFormat="1" ht="19.5" customHeight="1" x14ac:dyDescent="0.2"/>
    <row r="8" spans="1:14" s="15" customFormat="1" ht="19.5" customHeight="1" x14ac:dyDescent="0.3">
      <c r="C8" s="13"/>
      <c r="D8" s="208" t="s">
        <v>10</v>
      </c>
      <c r="E8" s="208"/>
      <c r="F8" s="208"/>
      <c r="G8" s="208"/>
      <c r="H8" s="208"/>
      <c r="I8" s="208"/>
      <c r="J8" s="208"/>
      <c r="K8" s="16"/>
      <c r="L8" s="16"/>
    </row>
    <row r="9" spans="1:14" s="14" customFormat="1" ht="18.75" x14ac:dyDescent="0.2">
      <c r="C9" s="18"/>
      <c r="D9" s="214" t="s">
        <v>18</v>
      </c>
      <c r="E9" s="214"/>
      <c r="F9" s="214"/>
      <c r="G9" s="214"/>
      <c r="H9" s="214"/>
      <c r="I9" s="214"/>
      <c r="J9" s="214"/>
    </row>
    <row r="10" spans="1:14" s="17" customFormat="1" ht="18" customHeight="1" x14ac:dyDescent="0.2">
      <c r="B10" s="18"/>
      <c r="C10" s="18"/>
      <c r="D10" s="214" t="s">
        <v>20</v>
      </c>
      <c r="E10" s="214"/>
      <c r="F10" s="214"/>
      <c r="G10" s="214"/>
      <c r="H10" s="214"/>
      <c r="I10" s="214"/>
      <c r="J10" s="214"/>
    </row>
    <row r="11" spans="1:14" s="14" customFormat="1" ht="18.75" customHeight="1" x14ac:dyDescent="0.2">
      <c r="D11" s="215" t="s">
        <v>206</v>
      </c>
      <c r="E11" s="215"/>
      <c r="F11" s="215"/>
      <c r="G11" s="215"/>
      <c r="H11" s="215"/>
      <c r="I11" s="215"/>
      <c r="J11" s="215"/>
    </row>
    <row r="12" spans="1:14" s="11" customFormat="1" ht="19.5" customHeight="1" thickBot="1" x14ac:dyDescent="0.25"/>
    <row r="13" spans="1:14" s="3" customFormat="1" ht="26.25" customHeight="1" thickTop="1" thickBot="1" x14ac:dyDescent="0.25">
      <c r="A13" s="7"/>
      <c r="B13" s="7"/>
      <c r="C13" s="7"/>
      <c r="D13" s="213"/>
      <c r="E13" s="210" t="s">
        <v>18</v>
      </c>
      <c r="F13" s="210"/>
      <c r="G13" s="210"/>
      <c r="H13" s="210"/>
      <c r="I13" s="210"/>
      <c r="J13" s="210"/>
      <c r="K13" s="7"/>
      <c r="L13" s="7"/>
      <c r="M13" s="7"/>
      <c r="N13" s="7"/>
    </row>
    <row r="14" spans="1:14" s="3" customFormat="1" ht="18" customHeight="1" thickTop="1" thickBot="1" x14ac:dyDescent="0.25">
      <c r="A14" s="7"/>
      <c r="B14" s="7"/>
      <c r="C14" s="7"/>
      <c r="D14" s="213"/>
      <c r="E14" s="209" t="s">
        <v>7</v>
      </c>
      <c r="F14" s="209"/>
      <c r="G14" s="209"/>
      <c r="H14" s="209"/>
      <c r="I14" s="209"/>
      <c r="J14" s="51">
        <f>'[2]CTA. NOMINA 2000'!$G$605</f>
        <v>1970500.4439999089</v>
      </c>
      <c r="K14" s="7"/>
      <c r="L14" s="7"/>
      <c r="M14" s="7"/>
      <c r="N14" s="7"/>
    </row>
    <row r="15" spans="1:14" s="3" customFormat="1" ht="45.75" customHeight="1" thickTop="1" thickBot="1" x14ac:dyDescent="0.25">
      <c r="A15" s="7"/>
      <c r="B15" s="7"/>
      <c r="C15" s="7"/>
      <c r="D15" s="213"/>
      <c r="E15" s="62" t="s">
        <v>4</v>
      </c>
      <c r="F15" s="62" t="s">
        <v>5</v>
      </c>
      <c r="G15" s="62" t="s">
        <v>6</v>
      </c>
      <c r="H15" s="62" t="s">
        <v>0</v>
      </c>
      <c r="I15" s="62" t="s">
        <v>1</v>
      </c>
      <c r="J15" s="62" t="s">
        <v>2</v>
      </c>
      <c r="K15" s="7"/>
      <c r="L15" s="7"/>
      <c r="M15" s="7"/>
      <c r="N15" s="7"/>
    </row>
    <row r="16" spans="1:14" s="10" customFormat="1" ht="26.25" customHeight="1" thickTop="1" x14ac:dyDescent="0.2">
      <c r="D16" s="150"/>
      <c r="E16" s="147"/>
      <c r="F16" s="150"/>
      <c r="G16" s="147">
        <v>44957</v>
      </c>
      <c r="H16" s="151"/>
      <c r="I16" s="152">
        <v>0</v>
      </c>
      <c r="J16" s="151">
        <f>+J14</f>
        <v>1970500.4439999089</v>
      </c>
    </row>
    <row r="17" spans="4:11" s="10" customFormat="1" ht="28.5" x14ac:dyDescent="0.2">
      <c r="D17" s="70"/>
      <c r="E17" s="71">
        <v>44960</v>
      </c>
      <c r="F17" s="72"/>
      <c r="G17" s="87" t="s">
        <v>207</v>
      </c>
      <c r="H17" s="74">
        <v>100000</v>
      </c>
      <c r="I17" s="74"/>
      <c r="J17" s="74">
        <f>J16+H17-I17</f>
        <v>2070500.4439999089</v>
      </c>
    </row>
    <row r="18" spans="4:11" s="10" customFormat="1" ht="28.5" x14ac:dyDescent="0.2">
      <c r="D18" s="70"/>
      <c r="E18" s="71">
        <v>44963</v>
      </c>
      <c r="F18" s="72"/>
      <c r="G18" s="73" t="s">
        <v>24</v>
      </c>
      <c r="H18" s="74">
        <v>286234.88</v>
      </c>
      <c r="I18" s="74"/>
      <c r="J18" s="74">
        <f>J17+H18-I18</f>
        <v>2356735.3239999088</v>
      </c>
    </row>
    <row r="19" spans="4:11" s="10" customFormat="1" ht="28.5" x14ac:dyDescent="0.2">
      <c r="D19" s="70"/>
      <c r="E19" s="71">
        <v>44963</v>
      </c>
      <c r="F19" s="72"/>
      <c r="G19" s="73" t="s">
        <v>24</v>
      </c>
      <c r="H19" s="74"/>
      <c r="I19" s="74">
        <v>286234.88</v>
      </c>
      <c r="J19" s="74">
        <f>J18+H19-I19</f>
        <v>2070500.4439999089</v>
      </c>
    </row>
    <row r="20" spans="4:11" s="10" customFormat="1" ht="28.5" x14ac:dyDescent="0.2">
      <c r="D20" s="70"/>
      <c r="E20" s="71">
        <v>44964</v>
      </c>
      <c r="F20" s="72"/>
      <c r="G20" s="73" t="s">
        <v>24</v>
      </c>
      <c r="H20" s="74">
        <v>732800</v>
      </c>
      <c r="I20" s="74"/>
      <c r="J20" s="74">
        <f>J19+H20-I20</f>
        <v>2803300.4439999089</v>
      </c>
    </row>
    <row r="21" spans="4:11" s="10" customFormat="1" ht="28.5" x14ac:dyDescent="0.2">
      <c r="D21" s="70"/>
      <c r="E21" s="71">
        <v>44964</v>
      </c>
      <c r="F21" s="72"/>
      <c r="G21" s="73" t="s">
        <v>24</v>
      </c>
      <c r="H21" s="74"/>
      <c r="I21" s="74">
        <v>732800</v>
      </c>
      <c r="J21" s="74">
        <f>J20+H21-I21</f>
        <v>2070500.4439999089</v>
      </c>
    </row>
    <row r="22" spans="4:11" s="10" customFormat="1" ht="28.5" x14ac:dyDescent="0.2">
      <c r="D22" s="70"/>
      <c r="E22" s="71">
        <v>44965</v>
      </c>
      <c r="F22" s="72" t="s">
        <v>99</v>
      </c>
      <c r="G22" s="73" t="s">
        <v>16</v>
      </c>
      <c r="H22" s="74"/>
      <c r="I22" s="74">
        <v>10750</v>
      </c>
      <c r="J22" s="74">
        <f t="shared" ref="J22:J58" si="0">J21+H22-I22</f>
        <v>2059750.4439999089</v>
      </c>
    </row>
    <row r="23" spans="4:11" s="10" customFormat="1" ht="16.5" x14ac:dyDescent="0.2">
      <c r="D23" s="70"/>
      <c r="E23" s="71">
        <v>44965</v>
      </c>
      <c r="F23" s="72" t="s">
        <v>99</v>
      </c>
      <c r="G23" s="73" t="s">
        <v>74</v>
      </c>
      <c r="H23" s="74"/>
      <c r="I23" s="74">
        <v>204250</v>
      </c>
      <c r="J23" s="74">
        <f t="shared" si="0"/>
        <v>1855500.4439999089</v>
      </c>
    </row>
    <row r="24" spans="4:11" s="10" customFormat="1" ht="28.5" x14ac:dyDescent="0.2">
      <c r="D24" s="70"/>
      <c r="E24" s="71">
        <v>44965</v>
      </c>
      <c r="F24" s="72" t="s">
        <v>100</v>
      </c>
      <c r="G24" s="73" t="s">
        <v>16</v>
      </c>
      <c r="H24" s="74"/>
      <c r="I24" s="74">
        <v>282.74</v>
      </c>
      <c r="J24" s="74">
        <f t="shared" si="0"/>
        <v>1855217.7039999089</v>
      </c>
    </row>
    <row r="25" spans="4:11" s="10" customFormat="1" ht="16.5" x14ac:dyDescent="0.2">
      <c r="D25" s="70"/>
      <c r="E25" s="71">
        <v>44965</v>
      </c>
      <c r="F25" s="72" t="s">
        <v>100</v>
      </c>
      <c r="G25" s="73" t="s">
        <v>174</v>
      </c>
      <c r="H25" s="74"/>
      <c r="I25" s="74">
        <v>5372.14</v>
      </c>
      <c r="J25" s="74">
        <f t="shared" si="0"/>
        <v>1849845.563999909</v>
      </c>
    </row>
    <row r="26" spans="4:11" s="10" customFormat="1" ht="28.5" x14ac:dyDescent="0.2">
      <c r="D26" s="70"/>
      <c r="E26" s="71">
        <v>44965</v>
      </c>
      <c r="F26" s="72" t="s">
        <v>102</v>
      </c>
      <c r="G26" s="73" t="s">
        <v>16</v>
      </c>
      <c r="H26" s="74"/>
      <c r="I26" s="74">
        <v>3279</v>
      </c>
      <c r="J26" s="74">
        <f t="shared" si="0"/>
        <v>1846566.563999909</v>
      </c>
      <c r="K26" s="81"/>
    </row>
    <row r="27" spans="4:11" s="10" customFormat="1" ht="16.5" x14ac:dyDescent="0.2">
      <c r="D27" s="70"/>
      <c r="E27" s="71">
        <v>44965</v>
      </c>
      <c r="F27" s="72" t="s">
        <v>102</v>
      </c>
      <c r="G27" s="73" t="s">
        <v>208</v>
      </c>
      <c r="H27" s="74"/>
      <c r="I27" s="74">
        <v>62301</v>
      </c>
      <c r="J27" s="74">
        <f t="shared" si="0"/>
        <v>1784265.563999909</v>
      </c>
    </row>
    <row r="28" spans="4:11" s="10" customFormat="1" ht="31.5" customHeight="1" x14ac:dyDescent="0.2">
      <c r="D28" s="70"/>
      <c r="E28" s="71">
        <v>44965</v>
      </c>
      <c r="F28" s="72" t="s">
        <v>209</v>
      </c>
      <c r="G28" s="73" t="s">
        <v>16</v>
      </c>
      <c r="H28" s="74"/>
      <c r="I28" s="74">
        <v>7276.2</v>
      </c>
      <c r="J28" s="74">
        <f t="shared" si="0"/>
        <v>1776989.363999909</v>
      </c>
    </row>
    <row r="29" spans="4:11" s="10" customFormat="1" ht="16.5" x14ac:dyDescent="0.2">
      <c r="D29" s="70"/>
      <c r="E29" s="71">
        <v>44965</v>
      </c>
      <c r="F29" s="72" t="s">
        <v>209</v>
      </c>
      <c r="G29" s="73" t="s">
        <v>174</v>
      </c>
      <c r="H29" s="74"/>
      <c r="I29" s="74">
        <v>138247.79999999999</v>
      </c>
      <c r="J29" s="74">
        <f t="shared" si="0"/>
        <v>1638741.563999909</v>
      </c>
    </row>
    <row r="30" spans="4:11" s="10" customFormat="1" ht="28.5" x14ac:dyDescent="0.2">
      <c r="D30" s="70"/>
      <c r="E30" s="71">
        <v>44965</v>
      </c>
      <c r="F30" s="72" t="s">
        <v>210</v>
      </c>
      <c r="G30" s="73" t="s">
        <v>16</v>
      </c>
      <c r="H30" s="74"/>
      <c r="I30" s="74">
        <v>23762.5</v>
      </c>
      <c r="J30" s="74">
        <f t="shared" si="0"/>
        <v>1614979.063999909</v>
      </c>
    </row>
    <row r="31" spans="4:11" s="10" customFormat="1" ht="16.5" x14ac:dyDescent="0.2">
      <c r="D31" s="70"/>
      <c r="E31" s="71">
        <v>44965</v>
      </c>
      <c r="F31" s="72" t="s">
        <v>210</v>
      </c>
      <c r="G31" s="73" t="s">
        <v>113</v>
      </c>
      <c r="H31" s="74"/>
      <c r="I31" s="74">
        <v>451487.5</v>
      </c>
      <c r="J31" s="74">
        <f t="shared" si="0"/>
        <v>1163491.563999909</v>
      </c>
    </row>
    <row r="32" spans="4:11" s="10" customFormat="1" ht="28.5" x14ac:dyDescent="0.2">
      <c r="D32" s="70"/>
      <c r="E32" s="71">
        <v>44965</v>
      </c>
      <c r="F32" s="72" t="s">
        <v>211</v>
      </c>
      <c r="G32" s="73" t="s">
        <v>16</v>
      </c>
      <c r="H32" s="74"/>
      <c r="I32" s="74">
        <v>2847.7200000000003</v>
      </c>
      <c r="J32" s="74">
        <f t="shared" si="0"/>
        <v>1160643.843999909</v>
      </c>
    </row>
    <row r="33" spans="4:11" s="10" customFormat="1" ht="16.5" x14ac:dyDescent="0.2">
      <c r="D33" s="70"/>
      <c r="E33" s="71">
        <v>44965</v>
      </c>
      <c r="F33" s="72" t="s">
        <v>211</v>
      </c>
      <c r="G33" s="87" t="s">
        <v>212</v>
      </c>
      <c r="H33" s="74"/>
      <c r="I33" s="74">
        <v>54106.68</v>
      </c>
      <c r="J33" s="74">
        <f t="shared" si="0"/>
        <v>1106537.1639999091</v>
      </c>
    </row>
    <row r="34" spans="4:11" s="10" customFormat="1" ht="28.5" x14ac:dyDescent="0.2">
      <c r="D34" s="70"/>
      <c r="E34" s="71">
        <v>44966</v>
      </c>
      <c r="F34" s="72" t="s">
        <v>213</v>
      </c>
      <c r="G34" s="87" t="s">
        <v>16</v>
      </c>
      <c r="H34" s="74"/>
      <c r="I34" s="74">
        <v>15685</v>
      </c>
      <c r="J34" s="74">
        <f t="shared" si="0"/>
        <v>1090852.1639999091</v>
      </c>
      <c r="K34" s="81"/>
    </row>
    <row r="35" spans="4:11" s="10" customFormat="1" ht="31.5" customHeight="1" x14ac:dyDescent="0.2">
      <c r="D35" s="70"/>
      <c r="E35" s="71">
        <v>44966</v>
      </c>
      <c r="F35" s="72" t="s">
        <v>213</v>
      </c>
      <c r="G35" s="73" t="s">
        <v>74</v>
      </c>
      <c r="H35" s="74"/>
      <c r="I35" s="74">
        <v>317131</v>
      </c>
      <c r="J35" s="74">
        <f t="shared" si="0"/>
        <v>773721.16399990907</v>
      </c>
      <c r="K35" s="81"/>
    </row>
    <row r="36" spans="4:11" s="10" customFormat="1" ht="26.25" customHeight="1" x14ac:dyDescent="0.2">
      <c r="D36" s="70"/>
      <c r="E36" s="71">
        <v>44966</v>
      </c>
      <c r="F36" s="72"/>
      <c r="G36" s="73" t="s">
        <v>28</v>
      </c>
      <c r="H36" s="74">
        <v>1010358.75</v>
      </c>
      <c r="I36" s="74"/>
      <c r="J36" s="74">
        <f t="shared" si="0"/>
        <v>1784079.9139999091</v>
      </c>
      <c r="K36" s="81"/>
    </row>
    <row r="37" spans="4:11" s="10" customFormat="1" ht="25.5" customHeight="1" x14ac:dyDescent="0.2">
      <c r="D37" s="70"/>
      <c r="E37" s="71">
        <v>44966</v>
      </c>
      <c r="F37" s="72" t="s">
        <v>214</v>
      </c>
      <c r="G37" s="73" t="s">
        <v>16</v>
      </c>
      <c r="H37" s="74"/>
      <c r="I37" s="74">
        <v>36190</v>
      </c>
      <c r="J37" s="74">
        <f t="shared" si="0"/>
        <v>1747889.9139999091</v>
      </c>
      <c r="K37" s="81"/>
    </row>
    <row r="38" spans="4:11" s="10" customFormat="1" ht="25.5" customHeight="1" x14ac:dyDescent="0.2">
      <c r="D38" s="70"/>
      <c r="E38" s="71">
        <v>44966</v>
      </c>
      <c r="F38" s="72" t="s">
        <v>214</v>
      </c>
      <c r="G38" s="73" t="s">
        <v>212</v>
      </c>
      <c r="H38" s="74"/>
      <c r="I38" s="74">
        <v>687610</v>
      </c>
      <c r="J38" s="74">
        <f t="shared" si="0"/>
        <v>1060279.9139999091</v>
      </c>
      <c r="K38" s="81"/>
    </row>
    <row r="39" spans="4:11" s="10" customFormat="1" ht="27.75" customHeight="1" x14ac:dyDescent="0.2">
      <c r="D39" s="70"/>
      <c r="E39" s="71">
        <v>44970</v>
      </c>
      <c r="F39" s="72"/>
      <c r="G39" s="73" t="s">
        <v>207</v>
      </c>
      <c r="H39" s="74">
        <v>84000</v>
      </c>
      <c r="I39" s="74"/>
      <c r="J39" s="74">
        <f t="shared" si="0"/>
        <v>1144279.9139999091</v>
      </c>
      <c r="K39" s="81"/>
    </row>
    <row r="40" spans="4:11" s="10" customFormat="1" ht="27.75" customHeight="1" x14ac:dyDescent="0.2">
      <c r="D40" s="70"/>
      <c r="E40" s="71">
        <v>44972</v>
      </c>
      <c r="F40" s="72"/>
      <c r="G40" s="73" t="s">
        <v>28</v>
      </c>
      <c r="H40" s="74">
        <v>26842626.670000002</v>
      </c>
      <c r="I40" s="74"/>
      <c r="J40" s="74">
        <f t="shared" si="0"/>
        <v>27986906.583999909</v>
      </c>
      <c r="K40" s="81"/>
    </row>
    <row r="41" spans="4:11" s="10" customFormat="1" ht="27.75" customHeight="1" x14ac:dyDescent="0.2">
      <c r="D41" s="70"/>
      <c r="E41" s="71">
        <v>44974</v>
      </c>
      <c r="F41" s="72"/>
      <c r="G41" s="73" t="s">
        <v>89</v>
      </c>
      <c r="H41" s="74"/>
      <c r="I41" s="74">
        <v>1087646</v>
      </c>
      <c r="J41" s="74">
        <f t="shared" si="0"/>
        <v>26899260.583999909</v>
      </c>
      <c r="K41" s="81"/>
    </row>
    <row r="42" spans="4:11" s="10" customFormat="1" ht="27.75" customHeight="1" x14ac:dyDescent="0.2">
      <c r="D42" s="70"/>
      <c r="E42" s="71">
        <v>44974</v>
      </c>
      <c r="F42" s="72"/>
      <c r="G42" s="73" t="s">
        <v>24</v>
      </c>
      <c r="H42" s="74">
        <v>26826268.350000001</v>
      </c>
      <c r="I42" s="74"/>
      <c r="J42" s="74">
        <f t="shared" si="0"/>
        <v>53725528.933999911</v>
      </c>
      <c r="K42" s="81"/>
    </row>
    <row r="43" spans="4:11" s="10" customFormat="1" ht="27.75" customHeight="1" x14ac:dyDescent="0.2">
      <c r="D43" s="70"/>
      <c r="E43" s="71">
        <v>44974</v>
      </c>
      <c r="F43" s="72"/>
      <c r="G43" s="73" t="s">
        <v>24</v>
      </c>
      <c r="H43" s="74"/>
      <c r="I43" s="74">
        <v>26826268.350000001</v>
      </c>
      <c r="J43" s="74">
        <f t="shared" si="0"/>
        <v>26899260.583999909</v>
      </c>
      <c r="K43" s="81"/>
    </row>
    <row r="44" spans="4:11" s="10" customFormat="1" ht="27.75" customHeight="1" x14ac:dyDescent="0.2">
      <c r="D44" s="70"/>
      <c r="E44" s="71">
        <v>44977</v>
      </c>
      <c r="F44" s="72" t="s">
        <v>215</v>
      </c>
      <c r="G44" s="73" t="s">
        <v>216</v>
      </c>
      <c r="H44" s="74"/>
      <c r="I44" s="74">
        <v>100000</v>
      </c>
      <c r="J44" s="74">
        <f t="shared" si="0"/>
        <v>26799260.583999909</v>
      </c>
      <c r="K44" s="81"/>
    </row>
    <row r="45" spans="4:11" s="10" customFormat="1" ht="27.75" customHeight="1" x14ac:dyDescent="0.2">
      <c r="D45" s="70"/>
      <c r="E45" s="71">
        <v>44977</v>
      </c>
      <c r="F45" s="72" t="s">
        <v>217</v>
      </c>
      <c r="G45" s="73" t="s">
        <v>51</v>
      </c>
      <c r="H45" s="74"/>
      <c r="I45" s="74">
        <v>11646.4</v>
      </c>
      <c r="J45" s="74">
        <f t="shared" si="0"/>
        <v>26787614.183999911</v>
      </c>
      <c r="K45" s="81"/>
    </row>
    <row r="46" spans="4:11" s="10" customFormat="1" ht="27.75" customHeight="1" x14ac:dyDescent="0.2">
      <c r="D46" s="70"/>
      <c r="E46" s="71">
        <v>44977</v>
      </c>
      <c r="F46" s="72" t="s">
        <v>217</v>
      </c>
      <c r="G46" s="73" t="s">
        <v>218</v>
      </c>
      <c r="H46" s="74"/>
      <c r="I46" s="74">
        <v>104817.57</v>
      </c>
      <c r="J46" s="74">
        <f t="shared" si="0"/>
        <v>26682796.613999911</v>
      </c>
      <c r="K46" s="81"/>
    </row>
    <row r="47" spans="4:11" s="10" customFormat="1" ht="27.75" customHeight="1" x14ac:dyDescent="0.2">
      <c r="D47" s="70"/>
      <c r="E47" s="71">
        <v>44977</v>
      </c>
      <c r="F47" s="72" t="s">
        <v>219</v>
      </c>
      <c r="G47" s="73" t="s">
        <v>51</v>
      </c>
      <c r="H47" s="74"/>
      <c r="I47" s="74">
        <v>1054882.03</v>
      </c>
      <c r="J47" s="74">
        <f t="shared" si="0"/>
        <v>25627914.583999909</v>
      </c>
      <c r="K47" s="81"/>
    </row>
    <row r="48" spans="4:11" s="10" customFormat="1" ht="27.75" customHeight="1" x14ac:dyDescent="0.2">
      <c r="D48" s="70"/>
      <c r="E48" s="71">
        <v>44977</v>
      </c>
      <c r="F48" s="72" t="s">
        <v>219</v>
      </c>
      <c r="G48" s="73" t="s">
        <v>220</v>
      </c>
      <c r="H48" s="74"/>
      <c r="I48" s="74">
        <v>18603709.059999999</v>
      </c>
      <c r="J48" s="74">
        <f t="shared" si="0"/>
        <v>7024205.5239999108</v>
      </c>
      <c r="K48" s="81"/>
    </row>
    <row r="49" spans="4:96" s="10" customFormat="1" ht="27.75" customHeight="1" x14ac:dyDescent="0.2">
      <c r="D49" s="70"/>
      <c r="E49" s="71">
        <v>44977</v>
      </c>
      <c r="F49" s="72" t="s">
        <v>221</v>
      </c>
      <c r="G49" s="73" t="s">
        <v>51</v>
      </c>
      <c r="H49" s="74"/>
      <c r="I49" s="74">
        <v>190974.54</v>
      </c>
      <c r="J49" s="74">
        <f t="shared" si="0"/>
        <v>6833230.9839999108</v>
      </c>
      <c r="K49" s="81"/>
    </row>
    <row r="50" spans="4:96" s="10" customFormat="1" ht="27.75" customHeight="1" x14ac:dyDescent="0.2">
      <c r="D50" s="70"/>
      <c r="E50" s="71">
        <v>44977</v>
      </c>
      <c r="F50" s="72" t="s">
        <v>221</v>
      </c>
      <c r="G50" s="73" t="s">
        <v>222</v>
      </c>
      <c r="H50" s="74"/>
      <c r="I50" s="74">
        <v>6296942.2400000002</v>
      </c>
      <c r="J50" s="74">
        <f t="shared" si="0"/>
        <v>536288.74399991054</v>
      </c>
      <c r="K50" s="81"/>
    </row>
    <row r="51" spans="4:96" s="10" customFormat="1" ht="27.75" customHeight="1" x14ac:dyDescent="0.2">
      <c r="D51" s="70"/>
      <c r="E51" s="71">
        <v>44977</v>
      </c>
      <c r="F51" s="72" t="s">
        <v>223</v>
      </c>
      <c r="G51" s="73" t="s">
        <v>51</v>
      </c>
      <c r="H51" s="74"/>
      <c r="I51" s="74">
        <v>50500.72</v>
      </c>
      <c r="J51" s="74">
        <f t="shared" si="0"/>
        <v>485788.02399991057</v>
      </c>
      <c r="K51" s="81"/>
    </row>
    <row r="52" spans="4:96" s="10" customFormat="1" ht="27.75" customHeight="1" x14ac:dyDescent="0.2">
      <c r="D52" s="70"/>
      <c r="E52" s="71">
        <v>44977</v>
      </c>
      <c r="F52" s="72" t="s">
        <v>223</v>
      </c>
      <c r="G52" s="73" t="s">
        <v>224</v>
      </c>
      <c r="H52" s="74"/>
      <c r="I52" s="74">
        <v>412795.79</v>
      </c>
      <c r="J52" s="74">
        <f t="shared" si="0"/>
        <v>72992.23399991059</v>
      </c>
      <c r="K52" s="81"/>
    </row>
    <row r="53" spans="4:96" s="10" customFormat="1" ht="27.75" customHeight="1" x14ac:dyDescent="0.2">
      <c r="D53" s="70"/>
      <c r="E53" s="71">
        <v>44978</v>
      </c>
      <c r="F53" s="72"/>
      <c r="G53" s="73" t="s">
        <v>207</v>
      </c>
      <c r="H53" s="74">
        <v>53753.53</v>
      </c>
      <c r="I53" s="74"/>
      <c r="J53" s="74">
        <f t="shared" si="0"/>
        <v>126745.76399991059</v>
      </c>
      <c r="K53" s="81"/>
    </row>
    <row r="54" spans="4:96" s="10" customFormat="1" ht="27.75" customHeight="1" x14ac:dyDescent="0.2">
      <c r="D54" s="70"/>
      <c r="E54" s="71">
        <v>44978</v>
      </c>
      <c r="F54" s="72"/>
      <c r="G54" s="73" t="s">
        <v>24</v>
      </c>
      <c r="H54" s="74">
        <v>677728.4</v>
      </c>
      <c r="I54" s="74"/>
      <c r="J54" s="74">
        <f t="shared" si="0"/>
        <v>804474.16399991058</v>
      </c>
      <c r="K54" s="81"/>
    </row>
    <row r="55" spans="4:96" s="10" customFormat="1" ht="27.75" customHeight="1" x14ac:dyDescent="0.2">
      <c r="D55" s="70"/>
      <c r="E55" s="71">
        <v>44978</v>
      </c>
      <c r="F55" s="72"/>
      <c r="G55" s="73" t="s">
        <v>24</v>
      </c>
      <c r="H55" s="74"/>
      <c r="I55" s="74">
        <v>677728.4</v>
      </c>
      <c r="J55" s="74">
        <f t="shared" si="0"/>
        <v>126745.76399991056</v>
      </c>
      <c r="K55" s="81"/>
    </row>
    <row r="56" spans="4:96" s="10" customFormat="1" ht="27.75" customHeight="1" x14ac:dyDescent="0.2">
      <c r="D56" s="70"/>
      <c r="E56" s="71">
        <v>44979</v>
      </c>
      <c r="F56" s="72"/>
      <c r="G56" s="73" t="s">
        <v>207</v>
      </c>
      <c r="H56" s="74">
        <v>46080</v>
      </c>
      <c r="I56" s="74"/>
      <c r="J56" s="74">
        <f t="shared" si="0"/>
        <v>172825.76399991056</v>
      </c>
      <c r="K56" s="81"/>
    </row>
    <row r="57" spans="4:96" s="10" customFormat="1" ht="27.75" customHeight="1" x14ac:dyDescent="0.2">
      <c r="D57" s="70"/>
      <c r="E57" s="71">
        <v>44979</v>
      </c>
      <c r="F57" s="72"/>
      <c r="G57" s="73" t="s">
        <v>24</v>
      </c>
      <c r="H57" s="74">
        <v>332816</v>
      </c>
      <c r="I57" s="74"/>
      <c r="J57" s="74">
        <f t="shared" si="0"/>
        <v>505641.76399991056</v>
      </c>
      <c r="K57" s="81"/>
    </row>
    <row r="58" spans="4:96" s="10" customFormat="1" ht="27.75" customHeight="1" thickBot="1" x14ac:dyDescent="0.25">
      <c r="D58" s="70"/>
      <c r="E58" s="71">
        <v>44979</v>
      </c>
      <c r="F58" s="72"/>
      <c r="G58" s="73" t="s">
        <v>24</v>
      </c>
      <c r="H58" s="74"/>
      <c r="I58" s="74">
        <v>332816</v>
      </c>
      <c r="J58" s="74">
        <f>J57+H58-I58+0.01</f>
        <v>172825.77399991057</v>
      </c>
      <c r="K58" s="81"/>
    </row>
    <row r="59" spans="4:96" s="11" customFormat="1" ht="18.75" thickBot="1" x14ac:dyDescent="0.25">
      <c r="D59" s="223" t="s">
        <v>8</v>
      </c>
      <c r="E59" s="224"/>
      <c r="F59" s="224"/>
      <c r="G59" s="224"/>
      <c r="H59" s="94">
        <f>SUM(H17:H58)</f>
        <v>56992666.580000006</v>
      </c>
      <c r="I59" s="94">
        <f>SUM(I17:I58)</f>
        <v>58790341.259999998</v>
      </c>
      <c r="J59" s="95">
        <f>+J16+H59-I59+0.01</f>
        <v>172825.77399991662</v>
      </c>
      <c r="K59" s="29">
        <f>+J59-'[2]CTA. NOMINA 2000'!$G$647</f>
        <v>6.9849193096160889E-10</v>
      </c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  <c r="CQ59" s="1"/>
      <c r="CR59" s="1"/>
    </row>
    <row r="60" spans="4:96" s="11" customFormat="1" ht="18" x14ac:dyDescent="0.2">
      <c r="D60" s="88"/>
      <c r="E60" s="88"/>
      <c r="F60" s="88"/>
      <c r="G60" s="88"/>
      <c r="H60" s="89"/>
      <c r="I60" s="89"/>
      <c r="J60" s="90"/>
      <c r="K60" s="29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  <c r="CO60" s="1"/>
      <c r="CP60" s="1"/>
      <c r="CQ60" s="1"/>
      <c r="CR60" s="1"/>
    </row>
    <row r="61" spans="4:96" s="11" customFormat="1" ht="14.25" x14ac:dyDescent="0.2">
      <c r="D61" s="88"/>
      <c r="E61" s="88"/>
      <c r="F61" s="88"/>
      <c r="G61" s="37"/>
      <c r="H61" s="9"/>
      <c r="I61" s="84"/>
      <c r="J61" s="9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/>
      <c r="CO61" s="1"/>
      <c r="CP61" s="1"/>
      <c r="CQ61" s="1"/>
      <c r="CR61" s="1"/>
    </row>
    <row r="62" spans="4:96" s="11" customFormat="1" ht="14.25" x14ac:dyDescent="0.2">
      <c r="D62" s="88"/>
      <c r="E62" s="88"/>
      <c r="F62" s="88"/>
      <c r="G62" s="37"/>
      <c r="H62" s="9"/>
      <c r="I62" s="84"/>
      <c r="J62" s="9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1"/>
      <c r="CP62" s="1"/>
      <c r="CQ62" s="1"/>
      <c r="CR62" s="1"/>
    </row>
    <row r="63" spans="4:96" s="11" customFormat="1" ht="14.25" x14ac:dyDescent="0.2">
      <c r="D63" s="9"/>
      <c r="E63" s="83" t="s">
        <v>38</v>
      </c>
      <c r="F63" s="9"/>
      <c r="G63" s="37" t="s">
        <v>43</v>
      </c>
      <c r="H63" s="9"/>
      <c r="I63" s="83" t="s">
        <v>39</v>
      </c>
      <c r="J63" s="9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1"/>
      <c r="CP63" s="1"/>
      <c r="CQ63" s="1"/>
      <c r="CR63" s="1"/>
    </row>
    <row r="64" spans="4:96" s="11" customFormat="1" ht="14.25" x14ac:dyDescent="0.2">
      <c r="D64" s="9"/>
      <c r="E64" s="83" t="s">
        <v>31</v>
      </c>
      <c r="F64" s="9"/>
      <c r="G64" s="83" t="s">
        <v>36</v>
      </c>
      <c r="H64" s="9"/>
      <c r="I64" s="83" t="s">
        <v>32</v>
      </c>
      <c r="J64" s="9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1"/>
      <c r="CP64" s="1"/>
      <c r="CQ64" s="1"/>
      <c r="CR64" s="1"/>
    </row>
    <row r="65" spans="4:96" s="11" customFormat="1" ht="14.25" x14ac:dyDescent="0.2">
      <c r="D65" s="9"/>
      <c r="E65" s="83" t="s">
        <v>33</v>
      </c>
      <c r="F65" s="9"/>
      <c r="G65" s="83" t="s">
        <v>44</v>
      </c>
      <c r="H65" s="9"/>
      <c r="I65" s="83" t="s">
        <v>64</v>
      </c>
      <c r="J65" s="9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1"/>
      <c r="CO65" s="1"/>
      <c r="CP65" s="1"/>
      <c r="CQ65" s="1"/>
      <c r="CR65" s="1"/>
    </row>
    <row r="66" spans="4:96" s="11" customFormat="1" ht="14.25" x14ac:dyDescent="0.2">
      <c r="D66" s="9"/>
      <c r="E66" s="83" t="s">
        <v>34</v>
      </c>
      <c r="F66" s="9"/>
      <c r="G66" s="83" t="s">
        <v>37</v>
      </c>
      <c r="H66" s="9"/>
      <c r="I66" s="83" t="s">
        <v>35</v>
      </c>
      <c r="J66" s="9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1"/>
      <c r="CO66" s="1"/>
      <c r="CP66" s="1"/>
      <c r="CQ66" s="1"/>
      <c r="CR66" s="1"/>
    </row>
    <row r="67" spans="4:96" s="11" customFormat="1" x14ac:dyDescent="0.2">
      <c r="D67" s="9"/>
      <c r="E67" s="9"/>
      <c r="F67" s="9"/>
      <c r="H67" s="9"/>
      <c r="I67" s="9"/>
      <c r="J67" s="9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1"/>
      <c r="CO67" s="1"/>
      <c r="CP67" s="1"/>
      <c r="CQ67" s="1"/>
      <c r="CR67" s="1"/>
    </row>
    <row r="68" spans="4:96" s="11" customFormat="1" ht="14.25" x14ac:dyDescent="0.2">
      <c r="D68" s="9"/>
      <c r="E68" s="9"/>
      <c r="F68" s="9"/>
      <c r="G68" s="84"/>
      <c r="H68" s="9"/>
      <c r="I68" s="9"/>
      <c r="J68" s="9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1"/>
      <c r="CO68" s="1"/>
      <c r="CP68" s="1"/>
      <c r="CQ68" s="1"/>
      <c r="CR68" s="1"/>
    </row>
    <row r="69" spans="4:96" s="11" customFormat="1" x14ac:dyDescent="0.2">
      <c r="D69" s="9"/>
      <c r="E69" s="9"/>
      <c r="F69" s="9"/>
      <c r="G69" s="9"/>
      <c r="H69" s="9"/>
      <c r="I69" s="9"/>
      <c r="J69" s="9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1"/>
      <c r="CP69" s="1"/>
      <c r="CQ69" s="1"/>
      <c r="CR69" s="1"/>
    </row>
    <row r="70" spans="4:96" s="11" customFormat="1" x14ac:dyDescent="0.2">
      <c r="D70" s="9"/>
      <c r="E70" s="9"/>
      <c r="F70" s="9"/>
      <c r="G70" s="1"/>
      <c r="H70" s="9"/>
      <c r="I70" s="9"/>
      <c r="J70" s="9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1"/>
      <c r="CO70" s="1"/>
      <c r="CP70" s="1"/>
      <c r="CQ70" s="1"/>
      <c r="CR70" s="1"/>
    </row>
    <row r="71" spans="4:96" s="11" customFormat="1" x14ac:dyDescent="0.2">
      <c r="D71" s="9"/>
      <c r="E71" s="9"/>
      <c r="F71" s="9"/>
      <c r="G71" s="1"/>
      <c r="H71" s="1"/>
      <c r="I71" s="1"/>
      <c r="J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  <c r="CO71" s="1"/>
      <c r="CP71" s="1"/>
      <c r="CQ71" s="1"/>
      <c r="CR71" s="1"/>
    </row>
    <row r="72" spans="4:96" s="11" customFormat="1" x14ac:dyDescent="0.2">
      <c r="D72" s="1"/>
      <c r="E72" s="1"/>
      <c r="F72" s="1"/>
      <c r="G72" s="1"/>
      <c r="H72" s="1"/>
      <c r="I72" s="1"/>
      <c r="J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  <c r="CQ72" s="1"/>
      <c r="CR72" s="1"/>
    </row>
    <row r="73" spans="4:96" s="11" customFormat="1" x14ac:dyDescent="0.2">
      <c r="D73" s="1"/>
      <c r="E73" s="1"/>
      <c r="F73" s="1"/>
      <c r="G73" s="1"/>
      <c r="H73" s="1"/>
      <c r="I73" s="1"/>
      <c r="J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</row>
    <row r="74" spans="4:96" s="11" customFormat="1" x14ac:dyDescent="0.2">
      <c r="D74" s="1"/>
      <c r="E74" s="1"/>
      <c r="F74" s="1"/>
      <c r="G74" s="1"/>
      <c r="H74" s="1"/>
      <c r="I74" s="1"/>
      <c r="J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  <c r="CO74" s="1"/>
      <c r="CP74" s="1"/>
      <c r="CQ74" s="1"/>
      <c r="CR74" s="1"/>
    </row>
    <row r="75" spans="4:96" s="11" customFormat="1" x14ac:dyDescent="0.2">
      <c r="D75" s="1"/>
      <c r="E75" s="1"/>
      <c r="F75" s="1"/>
      <c r="G75" s="1"/>
      <c r="H75" s="1"/>
      <c r="I75" s="1"/>
      <c r="J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</row>
    <row r="76" spans="4:96" s="11" customFormat="1" x14ac:dyDescent="0.2">
      <c r="D76" s="1"/>
      <c r="E76" s="1"/>
      <c r="F76" s="1"/>
      <c r="G76" s="1"/>
      <c r="H76" s="1"/>
      <c r="I76" s="1"/>
      <c r="J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1"/>
      <c r="CO76" s="1"/>
      <c r="CP76" s="1"/>
      <c r="CQ76" s="1"/>
      <c r="CR76" s="1"/>
    </row>
    <row r="77" spans="4:96" s="11" customFormat="1" x14ac:dyDescent="0.2">
      <c r="D77" s="1"/>
      <c r="E77" s="1"/>
      <c r="F77" s="1"/>
      <c r="G77" s="1"/>
      <c r="H77" s="1"/>
      <c r="I77" s="1"/>
      <c r="J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</row>
    <row r="78" spans="4:96" s="11" customFormat="1" x14ac:dyDescent="0.2">
      <c r="D78" s="1"/>
      <c r="E78" s="1"/>
      <c r="F78" s="1"/>
      <c r="G78" s="1"/>
      <c r="H78" s="1"/>
      <c r="I78" s="1"/>
      <c r="J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1"/>
      <c r="CP78" s="1"/>
      <c r="CQ78" s="1"/>
      <c r="CR78" s="1"/>
    </row>
    <row r="79" spans="4:96" s="11" customFormat="1" x14ac:dyDescent="0.2">
      <c r="D79" s="1"/>
      <c r="E79" s="1"/>
      <c r="F79" s="1"/>
      <c r="G79" s="9"/>
      <c r="H79" s="1"/>
      <c r="I79" s="1"/>
      <c r="J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</row>
    <row r="80" spans="4:96" x14ac:dyDescent="0.2">
      <c r="H80" s="9"/>
      <c r="I80" s="9"/>
      <c r="J80" s="9"/>
    </row>
    <row r="81" spans="4:6" x14ac:dyDescent="0.2">
      <c r="D81" s="9"/>
      <c r="E81" s="9"/>
      <c r="F81" s="9"/>
    </row>
    <row r="101" spans="4:4" ht="15" x14ac:dyDescent="0.2">
      <c r="D101" s="86"/>
    </row>
  </sheetData>
  <mergeCells count="8">
    <mergeCell ref="D8:J8"/>
    <mergeCell ref="D9:J9"/>
    <mergeCell ref="D59:G59"/>
    <mergeCell ref="D10:J10"/>
    <mergeCell ref="D11:J11"/>
    <mergeCell ref="D13:D15"/>
    <mergeCell ref="E13:J13"/>
    <mergeCell ref="E14:I14"/>
  </mergeCells>
  <printOptions horizontalCentered="1"/>
  <pageMargins left="0.25" right="0.25" top="0.75" bottom="0.75" header="0.3" footer="0.3"/>
  <pageSetup scale="61" orientation="portrait" r:id="rId1"/>
  <headerFooter alignWithMargins="0">
    <oddFooter>Página &amp;P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CR72"/>
  <sheetViews>
    <sheetView view="pageBreakPreview" topLeftCell="C7" zoomScale="70" zoomScaleNormal="85" zoomScaleSheetLayoutView="70" workbookViewId="0">
      <selection activeCell="K21" sqref="K21"/>
    </sheetView>
  </sheetViews>
  <sheetFormatPr baseColWidth="10" defaultColWidth="9.140625" defaultRowHeight="12.75" x14ac:dyDescent="0.2"/>
  <cols>
    <col min="1" max="1" width="0" style="11" hidden="1" customWidth="1"/>
    <col min="2" max="2" width="9.140625" style="11" hidden="1" customWidth="1"/>
    <col min="3" max="3" width="5" style="11" customWidth="1"/>
    <col min="4" max="4" width="6" style="1" customWidth="1"/>
    <col min="5" max="5" width="24.5703125" style="1" customWidth="1"/>
    <col min="6" max="6" width="18.85546875" style="1" customWidth="1"/>
    <col min="7" max="7" width="41.85546875" style="1" customWidth="1"/>
    <col min="8" max="8" width="20.42578125" style="1" customWidth="1"/>
    <col min="9" max="9" width="21" style="1" customWidth="1"/>
    <col min="10" max="10" width="24.42578125" style="1" customWidth="1"/>
    <col min="11" max="11" width="24.5703125" style="11" customWidth="1"/>
    <col min="12" max="14" width="9.140625" style="11"/>
    <col min="15" max="16384" width="9.140625" style="1"/>
  </cols>
  <sheetData>
    <row r="1" spans="1:14" s="11" customFormat="1" x14ac:dyDescent="0.2"/>
    <row r="2" spans="1:14" s="14" customFormat="1" ht="12" customHeight="1" x14ac:dyDescent="0.2"/>
    <row r="3" spans="1:14" s="14" customFormat="1" ht="12" customHeight="1" x14ac:dyDescent="0.2"/>
    <row r="4" spans="1:14" s="14" customFormat="1" ht="12" customHeight="1" x14ac:dyDescent="0.2"/>
    <row r="5" spans="1:14" s="15" customFormat="1" ht="18" customHeight="1" x14ac:dyDescent="0.3">
      <c r="C5" s="16"/>
      <c r="D5" s="16"/>
      <c r="E5" s="12"/>
      <c r="F5" s="16"/>
      <c r="G5" s="16"/>
      <c r="H5" s="16"/>
      <c r="I5" s="16"/>
      <c r="J5" s="16"/>
      <c r="K5" s="16"/>
      <c r="L5" s="16"/>
    </row>
    <row r="6" spans="1:14" s="13" customFormat="1" ht="19.5" customHeight="1" x14ac:dyDescent="0.2">
      <c r="A6" s="13" t="s">
        <v>9</v>
      </c>
    </row>
    <row r="7" spans="1:14" s="13" customFormat="1" ht="19.5" customHeight="1" x14ac:dyDescent="0.2"/>
    <row r="8" spans="1:14" s="15" customFormat="1" ht="19.5" customHeight="1" x14ac:dyDescent="0.3">
      <c r="C8" s="13"/>
      <c r="D8" s="208" t="s">
        <v>10</v>
      </c>
      <c r="E8" s="208"/>
      <c r="F8" s="208"/>
      <c r="G8" s="208"/>
      <c r="H8" s="208"/>
      <c r="I8" s="208"/>
      <c r="J8" s="208"/>
      <c r="K8" s="16"/>
      <c r="L8" s="16"/>
    </row>
    <row r="9" spans="1:14" s="14" customFormat="1" ht="18.75" x14ac:dyDescent="0.2">
      <c r="C9" s="18"/>
      <c r="D9" s="214" t="s">
        <v>25</v>
      </c>
      <c r="E9" s="214"/>
      <c r="F9" s="214"/>
      <c r="G9" s="214"/>
      <c r="H9" s="214"/>
      <c r="I9" s="214"/>
      <c r="J9" s="214"/>
    </row>
    <row r="10" spans="1:14" s="17" customFormat="1" ht="18" customHeight="1" x14ac:dyDescent="0.2">
      <c r="B10" s="18"/>
      <c r="C10" s="18"/>
      <c r="D10" s="214" t="s">
        <v>20</v>
      </c>
      <c r="E10" s="214"/>
      <c r="F10" s="214"/>
      <c r="G10" s="214"/>
      <c r="H10" s="214"/>
      <c r="I10" s="214"/>
      <c r="J10" s="214"/>
    </row>
    <row r="11" spans="1:14" s="14" customFormat="1" ht="18.75" customHeight="1" x14ac:dyDescent="0.2">
      <c r="D11" s="215" t="s">
        <v>95</v>
      </c>
      <c r="E11" s="215"/>
      <c r="F11" s="215"/>
      <c r="G11" s="215"/>
      <c r="H11" s="215"/>
      <c r="I11" s="215"/>
      <c r="J11" s="215"/>
    </row>
    <row r="12" spans="1:14" s="14" customFormat="1" ht="18.75" x14ac:dyDescent="0.2">
      <c r="D12" s="80"/>
      <c r="E12" s="80"/>
      <c r="F12" s="80"/>
      <c r="G12" s="80"/>
      <c r="H12" s="80"/>
      <c r="I12" s="80"/>
      <c r="J12" s="80"/>
    </row>
    <row r="13" spans="1:14" s="11" customFormat="1" ht="19.5" customHeight="1" thickBot="1" x14ac:dyDescent="0.25"/>
    <row r="14" spans="1:14" s="3" customFormat="1" ht="27.75" customHeight="1" thickTop="1" thickBot="1" x14ac:dyDescent="0.25">
      <c r="A14" s="7"/>
      <c r="B14" s="7"/>
      <c r="C14" s="7"/>
      <c r="D14" s="213"/>
      <c r="E14" s="210" t="s">
        <v>25</v>
      </c>
      <c r="F14" s="210"/>
      <c r="G14" s="210"/>
      <c r="H14" s="210"/>
      <c r="I14" s="210"/>
      <c r="J14" s="210"/>
      <c r="K14" s="7"/>
      <c r="L14" s="7"/>
      <c r="M14" s="7"/>
      <c r="N14" s="7"/>
    </row>
    <row r="15" spans="1:14" s="3" customFormat="1" ht="18" customHeight="1" thickTop="1" thickBot="1" x14ac:dyDescent="0.25">
      <c r="A15" s="7"/>
      <c r="B15" s="7"/>
      <c r="C15" s="7"/>
      <c r="D15" s="213"/>
      <c r="E15" s="209" t="s">
        <v>26</v>
      </c>
      <c r="F15" s="209"/>
      <c r="G15" s="209"/>
      <c r="H15" s="209"/>
      <c r="I15" s="209"/>
      <c r="J15" s="51">
        <f>'[2]CTA. FONDOCYT 960'!$J$53</f>
        <v>335034.22999999975</v>
      </c>
      <c r="K15" s="7"/>
      <c r="L15" s="7"/>
      <c r="M15" s="7"/>
      <c r="N15" s="7"/>
    </row>
    <row r="16" spans="1:14" s="3" customFormat="1" ht="32.25" customHeight="1" thickTop="1" thickBot="1" x14ac:dyDescent="0.25">
      <c r="A16" s="7"/>
      <c r="B16" s="7"/>
      <c r="C16" s="7"/>
      <c r="D16" s="213"/>
      <c r="E16" s="62" t="s">
        <v>4</v>
      </c>
      <c r="F16" s="62" t="s">
        <v>5</v>
      </c>
      <c r="G16" s="62" t="s">
        <v>6</v>
      </c>
      <c r="H16" s="62" t="s">
        <v>0</v>
      </c>
      <c r="I16" s="62" t="s">
        <v>1</v>
      </c>
      <c r="J16" s="62" t="s">
        <v>2</v>
      </c>
      <c r="K16" s="7"/>
      <c r="L16" s="7"/>
      <c r="M16" s="7"/>
      <c r="N16" s="7"/>
    </row>
    <row r="17" spans="4:96" s="10" customFormat="1" ht="30" customHeight="1" thickTop="1" x14ac:dyDescent="0.2">
      <c r="D17" s="117"/>
      <c r="E17" s="118"/>
      <c r="F17" s="117"/>
      <c r="G17" s="118">
        <v>44957</v>
      </c>
      <c r="H17" s="119"/>
      <c r="I17" s="120">
        <v>0</v>
      </c>
      <c r="J17" s="119">
        <f>+J15</f>
        <v>335034.22999999975</v>
      </c>
    </row>
    <row r="18" spans="4:96" s="10" customFormat="1" ht="30" customHeight="1" x14ac:dyDescent="0.2">
      <c r="D18" s="175"/>
      <c r="E18" s="176">
        <v>44958</v>
      </c>
      <c r="F18" s="177"/>
      <c r="G18" s="176" t="s">
        <v>225</v>
      </c>
      <c r="H18" s="178"/>
      <c r="I18" s="179">
        <v>80</v>
      </c>
      <c r="J18" s="74">
        <f>J17+H18-I18</f>
        <v>334954.22999999975</v>
      </c>
    </row>
    <row r="19" spans="4:96" s="10" customFormat="1" ht="30" customHeight="1" thickBot="1" x14ac:dyDescent="0.25">
      <c r="D19" s="175"/>
      <c r="E19" s="176">
        <v>44957</v>
      </c>
      <c r="F19" s="177"/>
      <c r="G19" s="207" t="s">
        <v>30</v>
      </c>
      <c r="H19" s="178"/>
      <c r="I19" s="179">
        <v>175</v>
      </c>
      <c r="J19" s="74">
        <f>J18+H19-I19</f>
        <v>334779.22999999975</v>
      </c>
    </row>
    <row r="20" spans="4:96" s="11" customFormat="1" ht="19.5" thickTop="1" thickBot="1" x14ac:dyDescent="0.25">
      <c r="D20" s="225" t="s">
        <v>8</v>
      </c>
      <c r="E20" s="225"/>
      <c r="F20" s="225"/>
      <c r="G20" s="225"/>
      <c r="H20" s="75">
        <v>0</v>
      </c>
      <c r="I20" s="75">
        <f>SUM(I18:I19)</f>
        <v>255</v>
      </c>
      <c r="J20" s="75">
        <f>+J15+H20-I20</f>
        <v>334779.22999999975</v>
      </c>
      <c r="K20" s="29">
        <f>+J20-'[2]CTA. FONDOCYT 960'!$J$55</f>
        <v>0</v>
      </c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</row>
    <row r="21" spans="4:96" s="11" customFormat="1" ht="17.25" thickTop="1" x14ac:dyDescent="0.2">
      <c r="D21" s="5"/>
      <c r="E21" s="5"/>
      <c r="F21" s="5"/>
      <c r="G21" s="5"/>
      <c r="H21" s="8"/>
      <c r="I21" s="8"/>
      <c r="J21" s="8"/>
      <c r="K21" s="11" t="s">
        <v>27</v>
      </c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</row>
    <row r="22" spans="4:96" s="11" customFormat="1" ht="16.5" x14ac:dyDescent="0.2">
      <c r="D22" s="5"/>
      <c r="E22" s="5"/>
      <c r="F22" s="5"/>
      <c r="G22" s="5"/>
      <c r="H22" s="8"/>
      <c r="I22" s="8"/>
      <c r="J22" s="8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</row>
    <row r="23" spans="4:96" s="11" customFormat="1" ht="16.5" x14ac:dyDescent="0.2">
      <c r="D23" s="5"/>
      <c r="E23" s="83" t="s">
        <v>38</v>
      </c>
      <c r="F23" s="9"/>
      <c r="G23" s="84" t="s">
        <v>40</v>
      </c>
      <c r="H23" s="9"/>
      <c r="I23" s="83" t="s">
        <v>39</v>
      </c>
      <c r="J23" s="9"/>
      <c r="K23" s="25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</row>
    <row r="24" spans="4:96" s="11" customFormat="1" ht="16.5" x14ac:dyDescent="0.2">
      <c r="D24" s="5"/>
      <c r="E24" s="83" t="s">
        <v>31</v>
      </c>
      <c r="F24" s="9"/>
      <c r="G24" s="83" t="s">
        <v>36</v>
      </c>
      <c r="H24" s="9"/>
      <c r="I24" s="83" t="s">
        <v>32</v>
      </c>
      <c r="J24" s="9"/>
      <c r="K24" s="25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</row>
    <row r="25" spans="4:96" s="11" customFormat="1" ht="16.5" x14ac:dyDescent="0.2">
      <c r="D25" s="5"/>
      <c r="E25" s="83" t="s">
        <v>33</v>
      </c>
      <c r="F25" s="9"/>
      <c r="G25" s="83" t="s">
        <v>44</v>
      </c>
      <c r="H25" s="9"/>
      <c r="I25" s="83" t="s">
        <v>64</v>
      </c>
      <c r="J25" s="9"/>
      <c r="K25" s="25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</row>
    <row r="26" spans="4:96" s="11" customFormat="1" ht="16.5" x14ac:dyDescent="0.2">
      <c r="D26" s="5"/>
      <c r="E26" s="83" t="s">
        <v>34</v>
      </c>
      <c r="F26" s="9"/>
      <c r="G26" s="83" t="s">
        <v>37</v>
      </c>
      <c r="H26" s="9"/>
      <c r="I26" s="83" t="s">
        <v>35</v>
      </c>
      <c r="J26" s="9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</row>
    <row r="27" spans="4:96" s="11" customFormat="1" ht="16.5" x14ac:dyDescent="0.2">
      <c r="D27" s="5"/>
      <c r="E27" s="9"/>
      <c r="F27" s="9"/>
      <c r="J27" s="9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</row>
    <row r="28" spans="4:96" s="11" customFormat="1" ht="16.5" x14ac:dyDescent="0.2">
      <c r="D28" s="5"/>
      <c r="E28" s="9"/>
      <c r="F28" s="9"/>
      <c r="H28" s="9"/>
      <c r="I28" s="9"/>
      <c r="J28" s="9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</row>
    <row r="29" spans="4:96" s="11" customFormat="1" ht="16.5" x14ac:dyDescent="0.2">
      <c r="D29" s="5"/>
      <c r="E29" s="9"/>
      <c r="F29" s="9"/>
      <c r="H29" s="9"/>
      <c r="I29" s="9"/>
      <c r="J29" s="9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</row>
    <row r="30" spans="4:96" s="11" customFormat="1" ht="16.5" x14ac:dyDescent="0.2">
      <c r="D30" s="5"/>
      <c r="E30" s="9"/>
      <c r="F30" s="9"/>
      <c r="H30" s="9"/>
      <c r="I30" s="9"/>
      <c r="J30" s="9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</row>
    <row r="31" spans="4:96" s="11" customFormat="1" ht="16.5" x14ac:dyDescent="0.2">
      <c r="D31" s="5"/>
      <c r="E31" s="9"/>
      <c r="F31" s="9"/>
      <c r="G31" s="84"/>
      <c r="H31" s="9"/>
      <c r="I31" s="9"/>
      <c r="J31" s="9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</row>
    <row r="32" spans="4:96" s="11" customFormat="1" ht="16.5" x14ac:dyDescent="0.2">
      <c r="D32" s="5"/>
      <c r="E32" s="5"/>
      <c r="F32" s="5"/>
      <c r="G32" s="5"/>
      <c r="H32" s="8"/>
      <c r="I32" s="8"/>
      <c r="J32" s="8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</row>
    <row r="33" spans="4:96" s="11" customFormat="1" ht="18" x14ac:dyDescent="0.2">
      <c r="D33" s="22"/>
      <c r="E33" s="21"/>
      <c r="F33" s="20"/>
      <c r="G33" s="20"/>
      <c r="H33" s="23"/>
      <c r="I33" s="23"/>
      <c r="J33" s="23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</row>
    <row r="34" spans="4:96" s="11" customFormat="1" ht="16.5" x14ac:dyDescent="0.2">
      <c r="D34" s="5"/>
      <c r="E34" s="6"/>
      <c r="F34" s="3"/>
      <c r="G34" s="3"/>
      <c r="H34" s="4"/>
      <c r="I34" s="4"/>
      <c r="J34" s="4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</row>
    <row r="35" spans="4:96" s="11" customFormat="1" ht="16.5" x14ac:dyDescent="0.2">
      <c r="D35" s="226"/>
      <c r="E35" s="226"/>
      <c r="F35" s="226"/>
      <c r="G35" s="226"/>
      <c r="H35" s="226"/>
      <c r="I35" s="226"/>
      <c r="J35" s="226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</row>
    <row r="36" spans="4:96" s="11" customFormat="1" ht="16.5" x14ac:dyDescent="0.2">
      <c r="D36" s="227"/>
      <c r="E36" s="227"/>
      <c r="F36" s="227"/>
      <c r="G36" s="227"/>
      <c r="H36" s="227"/>
      <c r="I36" s="227"/>
      <c r="J36" s="227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1"/>
      <c r="CP36" s="1"/>
      <c r="CQ36" s="1"/>
      <c r="CR36" s="1"/>
    </row>
    <row r="37" spans="4:96" s="11" customFormat="1" ht="20.25" x14ac:dyDescent="0.2">
      <c r="D37" s="216"/>
      <c r="E37" s="216"/>
      <c r="F37" s="216"/>
      <c r="G37" s="216"/>
      <c r="H37" s="216"/>
      <c r="I37" s="216"/>
      <c r="J37" s="216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</row>
    <row r="38" spans="4:96" s="11" customFormat="1" ht="20.25" x14ac:dyDescent="0.2">
      <c r="D38" s="216"/>
      <c r="E38" s="216"/>
      <c r="F38" s="216"/>
      <c r="G38" s="216"/>
      <c r="H38" s="216"/>
      <c r="I38" s="216"/>
      <c r="J38" s="216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</row>
    <row r="39" spans="4:96" s="11" customFormat="1" ht="20.25" x14ac:dyDescent="0.2">
      <c r="D39" s="216"/>
      <c r="E39" s="216"/>
      <c r="F39" s="216"/>
      <c r="G39" s="216"/>
      <c r="H39" s="216"/>
      <c r="I39" s="216"/>
      <c r="J39" s="216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</row>
    <row r="40" spans="4:96" s="11" customFormat="1" ht="20.25" x14ac:dyDescent="0.2">
      <c r="D40" s="216"/>
      <c r="E40" s="216"/>
      <c r="F40" s="216"/>
      <c r="G40" s="216"/>
      <c r="H40" s="216"/>
      <c r="I40" s="216"/>
      <c r="J40" s="216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</row>
    <row r="41" spans="4:96" s="11" customFormat="1" x14ac:dyDescent="0.2">
      <c r="D41" s="9"/>
      <c r="E41" s="9"/>
      <c r="F41" s="9"/>
      <c r="G41" s="9"/>
      <c r="H41" s="9"/>
      <c r="I41" s="9"/>
      <c r="J41" s="9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</row>
    <row r="42" spans="4:96" s="11" customFormat="1" x14ac:dyDescent="0.2">
      <c r="D42" s="9"/>
      <c r="E42" s="9"/>
      <c r="F42" s="9"/>
      <c r="G42" s="9"/>
      <c r="H42" s="9"/>
      <c r="I42" s="9"/>
      <c r="J42" s="9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</row>
    <row r="43" spans="4:96" s="11" customFormat="1" x14ac:dyDescent="0.2">
      <c r="D43" s="9"/>
      <c r="E43" s="9"/>
      <c r="F43" s="9"/>
      <c r="G43" s="9"/>
      <c r="H43" s="9"/>
      <c r="I43" s="9"/>
      <c r="J43" s="9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</row>
    <row r="44" spans="4:96" s="11" customFormat="1" x14ac:dyDescent="0.2">
      <c r="D44" s="9"/>
      <c r="E44" s="9"/>
      <c r="F44" s="9"/>
      <c r="G44" s="9"/>
      <c r="H44" s="9"/>
      <c r="I44" s="9"/>
      <c r="J44" s="9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</row>
    <row r="45" spans="4:96" s="11" customFormat="1" x14ac:dyDescent="0.2">
      <c r="D45" s="9"/>
      <c r="E45" s="9"/>
      <c r="F45" s="9"/>
      <c r="G45" s="9"/>
      <c r="H45" s="9"/>
      <c r="I45" s="9"/>
      <c r="J45" s="9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</row>
    <row r="46" spans="4:96" s="11" customFormat="1" x14ac:dyDescent="0.2">
      <c r="D46" s="9"/>
      <c r="E46" s="9"/>
      <c r="F46" s="9"/>
      <c r="G46" s="9"/>
      <c r="H46" s="9"/>
      <c r="I46" s="9"/>
      <c r="J46" s="9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</row>
    <row r="47" spans="4:96" s="11" customFormat="1" x14ac:dyDescent="0.2">
      <c r="D47" s="9"/>
      <c r="E47" s="9"/>
      <c r="F47" s="9"/>
      <c r="G47" s="9"/>
      <c r="H47" s="9"/>
      <c r="I47" s="9"/>
      <c r="J47" s="9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</row>
    <row r="48" spans="4:96" s="11" customFormat="1" x14ac:dyDescent="0.2">
      <c r="D48" s="9"/>
      <c r="E48" s="9"/>
      <c r="F48" s="9"/>
      <c r="G48" s="9"/>
      <c r="H48" s="9"/>
      <c r="I48" s="9"/>
      <c r="J48" s="9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</row>
    <row r="49" spans="4:96" s="11" customFormat="1" x14ac:dyDescent="0.2">
      <c r="D49" s="9"/>
      <c r="E49" s="9"/>
      <c r="F49" s="9"/>
      <c r="G49" s="9"/>
      <c r="H49" s="9"/>
      <c r="I49" s="9"/>
      <c r="J49" s="9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</row>
    <row r="50" spans="4:96" s="11" customFormat="1" x14ac:dyDescent="0.2">
      <c r="D50" s="9"/>
      <c r="E50" s="9"/>
      <c r="F50" s="9"/>
      <c r="G50" s="9"/>
      <c r="H50" s="9"/>
      <c r="I50" s="9"/>
      <c r="J50" s="9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</row>
    <row r="51" spans="4:96" s="11" customFormat="1" x14ac:dyDescent="0.2">
      <c r="D51" s="9"/>
      <c r="E51" s="9"/>
      <c r="F51" s="9"/>
      <c r="G51" s="9"/>
      <c r="H51" s="9"/>
      <c r="I51" s="9"/>
      <c r="J51" s="9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</row>
    <row r="52" spans="4:96" s="11" customFormat="1" x14ac:dyDescent="0.2">
      <c r="D52" s="9"/>
      <c r="E52" s="9"/>
      <c r="F52" s="9"/>
      <c r="G52" s="9"/>
      <c r="H52" s="9"/>
      <c r="I52" s="9"/>
      <c r="J52" s="9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</row>
    <row r="71" spans="4:4" ht="13.5" thickBot="1" x14ac:dyDescent="0.25"/>
    <row r="72" spans="4:4" ht="15" x14ac:dyDescent="0.2">
      <c r="D72" s="2"/>
    </row>
  </sheetData>
  <mergeCells count="14">
    <mergeCell ref="D40:J40"/>
    <mergeCell ref="D20:G20"/>
    <mergeCell ref="D35:J35"/>
    <mergeCell ref="D36:J36"/>
    <mergeCell ref="D37:J37"/>
    <mergeCell ref="D38:J38"/>
    <mergeCell ref="D39:J39"/>
    <mergeCell ref="D8:J8"/>
    <mergeCell ref="D9:J9"/>
    <mergeCell ref="D10:J10"/>
    <mergeCell ref="D11:J11"/>
    <mergeCell ref="D14:D16"/>
    <mergeCell ref="E14:J14"/>
    <mergeCell ref="E15:I15"/>
  </mergeCells>
  <printOptions horizontalCentered="1"/>
  <pageMargins left="0" right="0" top="0.15748031496062992" bottom="0.15748031496062992" header="0" footer="0"/>
  <pageSetup scale="63" orientation="portrait" r:id="rId1"/>
  <headerFooter alignWithMargins="0">
    <oddFooter>Página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10</vt:i4>
      </vt:variant>
    </vt:vector>
  </HeadingPairs>
  <TitlesOfParts>
    <vt:vector size="15" baseType="lpstr">
      <vt:lpstr>INGRESOS CUENTA COLECT</vt:lpstr>
      <vt:lpstr>EGRESOS CTA. AUXILIAR 33001</vt:lpstr>
      <vt:lpstr>EGRESOS CTA.  OPERT. 160</vt:lpstr>
      <vt:lpstr>EGRESOS CTA. NOMINA</vt:lpstr>
      <vt:lpstr>EGRESOS CTA. FONDOCYT</vt:lpstr>
      <vt:lpstr>'EGRESOS CTA.  OPERT. 160'!Área_de_impresión</vt:lpstr>
      <vt:lpstr>'EGRESOS CTA. AUXILIAR 33001'!Área_de_impresión</vt:lpstr>
      <vt:lpstr>'EGRESOS CTA. FONDOCYT'!Área_de_impresión</vt:lpstr>
      <vt:lpstr>'EGRESOS CTA. NOMINA'!Área_de_impresión</vt:lpstr>
      <vt:lpstr>'INGRESOS CUENTA COLECT'!Área_de_impresión</vt:lpstr>
      <vt:lpstr>'EGRESOS CTA.  OPERT. 160'!Títulos_a_imprimir</vt:lpstr>
      <vt:lpstr>'EGRESOS CTA. AUXILIAR 33001'!Títulos_a_imprimir</vt:lpstr>
      <vt:lpstr>'EGRESOS CTA. FONDOCYT'!Títulos_a_imprimir</vt:lpstr>
      <vt:lpstr>'EGRESOS CTA. NOMINA'!Títulos_a_imprimir</vt:lpstr>
      <vt:lpstr>'INGRESOS CUENTA COLECT'!Títulos_a_imprimir</vt:lpstr>
    </vt:vector>
  </TitlesOfParts>
  <Company>Comision Nacional de Etica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 Villar</dc:creator>
  <cp:lastModifiedBy>Julia Villar</cp:lastModifiedBy>
  <cp:lastPrinted>2023-03-06T19:14:42Z</cp:lastPrinted>
  <dcterms:created xsi:type="dcterms:W3CDTF">2006-07-11T17:39:34Z</dcterms:created>
  <dcterms:modified xsi:type="dcterms:W3CDTF">2023-03-06T19:21:40Z</dcterms:modified>
</cp:coreProperties>
</file>