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lermina.martinez\Desktop\EJE. PORTAL 2024\"/>
    </mc:Choice>
  </mc:AlternateContent>
  <bookViews>
    <workbookView xWindow="0" yWindow="0" windowWidth="20490" windowHeight="6645"/>
  </bookViews>
  <sheets>
    <sheet name="EJE. PORTAL DICIEMBRE" sheetId="1" r:id="rId1"/>
  </sheets>
  <definedNames>
    <definedName name="_xlnm.Print_Area" localSheetId="0">'EJE. PORTAL DICIEMBRE'!$A$1:$Q$101</definedName>
    <definedName name="_xlnm.Print_Titles" localSheetId="0">'EJE. PORTAL DICIEMBRE'!$1:$7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2" i="1" l="1"/>
  <c r="D10" i="1"/>
  <c r="D12" i="1"/>
  <c r="D13" i="1" l="1"/>
  <c r="D17" i="1"/>
  <c r="D90" i="1" l="1"/>
  <c r="J28" i="1" l="1"/>
  <c r="E28" i="1" l="1"/>
  <c r="H28" i="1" l="1"/>
  <c r="Q10" i="1" l="1"/>
  <c r="C65" i="1"/>
  <c r="C55" i="1"/>
  <c r="C28" i="1"/>
  <c r="C18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H77" i="1" l="1"/>
  <c r="H90" i="1" s="1"/>
  <c r="Q65" i="1"/>
  <c r="P77" i="1"/>
  <c r="O77" i="1"/>
  <c r="N77" i="1"/>
  <c r="N90" i="1" s="1"/>
  <c r="Q39" i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<sst xmlns="http://schemas.openxmlformats.org/spreadsheetml/2006/main" count="112" uniqueCount="112">
  <si>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</si>
  <si>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</si>
  <si>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</si>
  <si>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</si>
  <si>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</si>
  <si>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</si>
  <si>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</si>
  <si>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</si>
  <si>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</si>
  <si>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</si>
  <si>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</si>
  <si>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</si>
  <si>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</si>
  <si>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</si>
  <si>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</si>
  <si>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</si>
  <si>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</si>
  <si>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</si>
  <si>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</si>
  <si>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</si>
  <si>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</si>
  <si>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</si>
  <si>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</si>
  <si>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</si>
  <si>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</si>
  <si>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</si>
  <si>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</si>
  <si>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</si>
  <si>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</si>
  <si>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</si>
  <si>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</si>
  <si>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</si>
  <si>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</si>
  <si>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</si>
  <si>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</si>
  <si>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</si>
  <si>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</si>
  <si>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</si>
  <si>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</si>
  <si>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</si>
  <si>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</si>
  <si>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</si>
  <si>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</si>
  <si>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</si>
  <si>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</si>
  <si>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</si>
  <si>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</si>
  <si>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</si>
  <si>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</si>
  <si>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</si>
  <si>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</si>
  <si>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</si>
  <si>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</si>
  <si>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</si>
  <si>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</si>
  <si>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</si>
  <si>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</si>
  <si>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</si>
  <si>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</si>
  <si>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</si>
  <si>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</si>
  <si>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</si>
  <si>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</si>
  <si>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</si>
  <si>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</si>
  <si>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</si>
  <si>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</si>
  <si>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</si>
  <si>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</si>
  <si>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</si>
  <si>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</si>
  <si>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</si>
  <si>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</si>
  <si>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</si>
  <si>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</si>
  <si>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</si>
  <si>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</si>
  <si>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</si>
  <si>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</si>
  <si>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</si>
  <si>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</si>
  <si>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</si>
  <si>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</si>
  <si>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</si>
  <si>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</si>
  <si>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</si>
  <si>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</si>
  <si>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</si>
  <si>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</si>
  <si>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</si>
  <si>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</si>
  <si>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</si>
  <si>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</si>
  <si>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</si>
  <si>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</si>
  <si>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</si>
  <si>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</si>
  <si>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</si>
  <si>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</si>
  <si>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</si>
  <si>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</si>
  <si>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</si>
  <si>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</si>
  <si>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</si>
  <si>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</si>
  <si>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</si>
  <si>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</si>
  <si>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</si>
  <si>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</si>
  <si>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Departamento de contabilidad</t>
  </si>
  <si>
    <t>6.Fuente: SIGEF 0100</t>
  </si>
  <si>
    <t>Lic.José Padilla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</si>
</sst>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43" fontId="2" fillId="2" borderId="0" xfId="1" applyFont="1" applyFill="1" applyBorder="1" applyAlignment="1">
      <alignment vertical="center"/>
    </xf>
    <xf numFmtId="43" fontId="2" fillId="6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13" zoomScale="85" zoomScaleNormal="85" zoomScaleSheetLayoutView="85" workbookViewId="0">
      <pane xSplit="1" topLeftCell="C1" activePane="topRight" state="frozen"/>
      <selection activeCell="B1" sqref="B1"/>
      <selection pane="topRight" activeCell="M98" sqref="M98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8" t="s">
        <v>102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2:17" ht="18" x14ac:dyDescent="0.25">
      <c r="B2" s="78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2:17" ht="18.75" customHeight="1" x14ac:dyDescent="0.25">
      <c r="B3" s="78" t="s">
        <v>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4" spans="2:17" ht="18.75" customHeight="1" x14ac:dyDescent="0.25">
      <c r="B4" s="78" t="s">
        <v>103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2:17" ht="15" customHeight="1" x14ac:dyDescent="0.25">
      <c r="B5" s="79" t="s">
        <v>2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</row>
    <row r="6" spans="2:17" ht="15" customHeight="1" x14ac:dyDescent="0.25">
      <c r="B6" s="80">
        <v>45657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</row>
    <row r="7" spans="2:17" x14ac:dyDescent="0.25">
      <c r="B7" s="79" t="s">
        <v>3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  <row r="8" spans="2:17" x14ac:dyDescent="0.25">
      <c r="B8" s="47"/>
      <c r="C8" s="60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1" t="s">
        <v>107</v>
      </c>
      <c r="D9" s="59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8" t="s">
        <v>5</v>
      </c>
    </row>
    <row r="10" spans="2:17" s="69" customFormat="1" ht="15.75" x14ac:dyDescent="0.25">
      <c r="B10" s="70"/>
      <c r="C10" s="71">
        <f>+C12+C18+C28+C55+C65</f>
        <v>357145155</v>
      </c>
      <c r="D10" s="72">
        <f>+C12+C28+D12</f>
        <v>565173716.20000005</v>
      </c>
      <c r="E10" s="73"/>
      <c r="F10" s="74"/>
      <c r="G10" s="74"/>
      <c r="H10" s="75"/>
      <c r="I10" s="75"/>
      <c r="J10" s="75"/>
      <c r="K10" s="75"/>
      <c r="L10" s="75"/>
      <c r="M10" s="75"/>
      <c r="N10" s="75"/>
      <c r="O10" s="75"/>
      <c r="P10" s="75"/>
      <c r="Q10" s="7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345020850</v>
      </c>
      <c r="D12" s="53">
        <f>+D13+D17+D20+D23+D25+D26+D31+D32+D35+D38</f>
        <v>208028561.20000002</v>
      </c>
      <c r="E12" s="29">
        <f t="shared" ref="E12:N12" si="0">+E13+E14+E17+E15+E16</f>
        <v>26814663.129999999</v>
      </c>
      <c r="F12" s="29">
        <f t="shared" si="0"/>
        <v>26770108.68</v>
      </c>
      <c r="G12" s="29">
        <f t="shared" si="0"/>
        <v>26872401.620000001</v>
      </c>
      <c r="H12" s="29">
        <f t="shared" si="0"/>
        <v>26929824.729999997</v>
      </c>
      <c r="I12" s="29">
        <f t="shared" si="0"/>
        <v>26740674.469999999</v>
      </c>
      <c r="J12" s="29">
        <f t="shared" si="0"/>
        <v>26703803.84</v>
      </c>
      <c r="K12" s="29">
        <f t="shared" si="0"/>
        <v>26410683.009999998</v>
      </c>
      <c r="L12" s="29">
        <f t="shared" si="0"/>
        <v>50045331.489999995</v>
      </c>
      <c r="M12" s="29">
        <f t="shared" si="0"/>
        <v>49493247.120000005</v>
      </c>
      <c r="N12" s="29">
        <f t="shared" si="0"/>
        <v>50336000.25</v>
      </c>
      <c r="O12" s="29">
        <f>+O13+O14+O17+O15+O16</f>
        <v>91827589.950000003</v>
      </c>
      <c r="P12" s="29">
        <f t="shared" ref="P12" si="1">+P13+P14+P17+P15+P16</f>
        <v>52170539.079999998</v>
      </c>
      <c r="Q12" s="29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481114867.36999995</v>
      </c>
    </row>
    <row r="13" spans="2:17" s="22" customFormat="1" x14ac:dyDescent="0.25">
      <c r="B13" s="50" t="s">
        <v>19</v>
      </c>
      <c r="C13" s="62">
        <v>299490658</v>
      </c>
      <c r="D13" s="52">
        <f>140393204+11272685.88+1083962.51</f>
        <v>152749852.38999999</v>
      </c>
      <c r="E13" s="31">
        <v>23056883.41</v>
      </c>
      <c r="F13" s="31">
        <v>23016398.469999999</v>
      </c>
      <c r="G13" s="32">
        <v>23105048.210000001</v>
      </c>
      <c r="H13" s="33">
        <v>23059489.829999998</v>
      </c>
      <c r="I13" s="33">
        <v>22990896.149999999</v>
      </c>
      <c r="J13" s="33">
        <v>22958500.170000002</v>
      </c>
      <c r="K13" s="33">
        <v>22704473.969999999</v>
      </c>
      <c r="L13" s="33">
        <v>43975145.939999998</v>
      </c>
      <c r="M13" s="33">
        <v>43466693.420000002</v>
      </c>
      <c r="N13" s="33">
        <v>44357874.109999999</v>
      </c>
      <c r="O13" s="33">
        <v>85885086.760000005</v>
      </c>
      <c r="P13" s="33">
        <v>45631917.549999997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424208407.99000001</v>
      </c>
    </row>
    <row r="14" spans="2:17" s="22" customFormat="1" x14ac:dyDescent="0.25">
      <c r="B14" s="50" t="s">
        <v>20</v>
      </c>
      <c r="C14" s="62">
        <v>3157556</v>
      </c>
      <c r="D14" s="52"/>
      <c r="E14" s="31">
        <v>216463.97</v>
      </c>
      <c r="F14" s="31">
        <v>216463.97</v>
      </c>
      <c r="G14" s="32">
        <v>216463.97</v>
      </c>
      <c r="H14" s="33">
        <v>326463.96999999997</v>
      </c>
      <c r="I14" s="33">
        <v>216463.97</v>
      </c>
      <c r="J14" s="33">
        <v>216463.97</v>
      </c>
      <c r="K14" s="33">
        <v>216463.97</v>
      </c>
      <c r="L14" s="33">
        <v>216463.97</v>
      </c>
      <c r="M14" s="33">
        <v>216463.97</v>
      </c>
      <c r="N14" s="33">
        <v>216463.97</v>
      </c>
      <c r="O14" s="33">
        <v>216463.97</v>
      </c>
      <c r="P14" s="33">
        <v>216463.97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2707567.6400000006</v>
      </c>
    </row>
    <row r="15" spans="2:17" s="22" customFormat="1" x14ac:dyDescent="0.25">
      <c r="B15" s="50" t="s">
        <v>21</v>
      </c>
      <c r="C15" s="62"/>
      <c r="D15" s="52"/>
      <c r="E15" s="31">
        <v>0</v>
      </c>
      <c r="F15" s="31">
        <v>0</v>
      </c>
      <c r="G15" s="32"/>
      <c r="H15" s="33">
        <v>0</v>
      </c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2"/>
      <c r="D16" s="52"/>
      <c r="E16" s="31">
        <v>0</v>
      </c>
      <c r="F16" s="31">
        <v>0</v>
      </c>
      <c r="G16" s="32"/>
      <c r="H16" s="33">
        <v>0</v>
      </c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2">
        <v>42372636</v>
      </c>
      <c r="D17" s="52">
        <f>18124576.25+1734866.36</f>
        <v>19859442.609999999</v>
      </c>
      <c r="E17" s="31">
        <v>3541315.75</v>
      </c>
      <c r="F17" s="31">
        <v>3537246.24</v>
      </c>
      <c r="G17" s="32">
        <v>3550889.44</v>
      </c>
      <c r="H17" s="33">
        <v>3543870.93</v>
      </c>
      <c r="I17" s="33">
        <v>3533314.35</v>
      </c>
      <c r="J17" s="33">
        <v>3528839.7</v>
      </c>
      <c r="K17" s="33">
        <v>3489745.07</v>
      </c>
      <c r="L17" s="33">
        <v>5853721.5800000001</v>
      </c>
      <c r="M17" s="33">
        <v>5810089.7300000004</v>
      </c>
      <c r="N17" s="33">
        <v>5761662.1699999999</v>
      </c>
      <c r="O17" s="33">
        <v>5726039.2199999997</v>
      </c>
      <c r="P17" s="33">
        <v>6322157.5599999996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54198891.74000001</v>
      </c>
    </row>
    <row r="18" spans="2:17" s="22" customFormat="1" ht="31.5" customHeight="1" x14ac:dyDescent="0.25">
      <c r="B18" s="27" t="s">
        <v>24</v>
      </c>
      <c r="C18" s="28">
        <f>C19+C20+C21+C22+C23+C24+C25+C26+C27</f>
        <v>0</v>
      </c>
      <c r="D18" s="52"/>
      <c r="E18" s="29">
        <f t="shared" ref="E18:P18" si="2">+E19+E20+E21+E22+E25+E26+E24+E23+E27</f>
        <v>0</v>
      </c>
      <c r="F18" s="29">
        <f>+F19+F20+F21+F22+F25+F26+F24+F23+F27</f>
        <v>0</v>
      </c>
      <c r="G18" s="29">
        <f t="shared" si="2"/>
        <v>0</v>
      </c>
      <c r="H18" s="29">
        <f t="shared" si="2"/>
        <v>0</v>
      </c>
      <c r="I18" s="29">
        <f t="shared" si="2"/>
        <v>0</v>
      </c>
      <c r="J18" s="29">
        <v>0</v>
      </c>
      <c r="K18" s="29">
        <f>+K19+K20+K21+K22+K25+K26+K24+K23+K27</f>
        <v>0</v>
      </c>
      <c r="L18" s="29">
        <f t="shared" si="2"/>
        <v>0</v>
      </c>
      <c r="M18" s="29">
        <f t="shared" si="2"/>
        <v>0</v>
      </c>
      <c r="N18" s="29">
        <f t="shared" si="2"/>
        <v>0</v>
      </c>
      <c r="O18" s="29">
        <f t="shared" si="2"/>
        <v>0</v>
      </c>
      <c r="P18" s="29">
        <f t="shared" si="2"/>
        <v>5169488.75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5169488.75</v>
      </c>
    </row>
    <row r="19" spans="2:17" s="22" customFormat="1" x14ac:dyDescent="0.25">
      <c r="B19" s="50" t="s">
        <v>25</v>
      </c>
      <c r="C19" s="62">
        <v>0</v>
      </c>
      <c r="D19" s="52"/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0" spans="2:17" s="22" customFormat="1" x14ac:dyDescent="0.25">
      <c r="B20" s="50" t="s">
        <v>26</v>
      </c>
      <c r="C20" s="62">
        <v>0</v>
      </c>
      <c r="D20" s="52">
        <v>18474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18474.080000000002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18474.080000000002</v>
      </c>
    </row>
    <row r="21" spans="2:17" s="22" customFormat="1" x14ac:dyDescent="0.25">
      <c r="B21" s="50" t="s">
        <v>27</v>
      </c>
      <c r="C21" s="62">
        <v>0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ht="18" customHeight="1" x14ac:dyDescent="0.25">
      <c r="B22" s="50" t="s">
        <v>28</v>
      </c>
      <c r="C22" s="62">
        <v>0</v>
      </c>
      <c r="D22" s="52"/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s="22" customFormat="1" x14ac:dyDescent="0.25">
      <c r="B23" s="50" t="s">
        <v>29</v>
      </c>
      <c r="C23" s="62">
        <v>0</v>
      </c>
      <c r="D23" s="52">
        <v>2998550.74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2991772.4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2991772.4</v>
      </c>
    </row>
    <row r="24" spans="2:17" s="22" customFormat="1" x14ac:dyDescent="0.25">
      <c r="B24" s="50" t="s">
        <v>30</v>
      </c>
      <c r="C24" s="62">
        <v>0</v>
      </c>
      <c r="D24" s="52"/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s="22" customFormat="1" ht="30" x14ac:dyDescent="0.25">
      <c r="B25" s="50" t="s">
        <v>31</v>
      </c>
      <c r="C25" s="62">
        <v>0</v>
      </c>
      <c r="D25" s="52">
        <v>1480742.27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1480742.27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1480742.27</v>
      </c>
    </row>
    <row r="26" spans="2:17" s="22" customFormat="1" ht="30" x14ac:dyDescent="0.25">
      <c r="B26" s="50" t="s">
        <v>32</v>
      </c>
      <c r="C26" s="62">
        <v>0</v>
      </c>
      <c r="D26" s="52">
        <v>678500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678500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678500</v>
      </c>
    </row>
    <row r="27" spans="2:17" s="22" customFormat="1" x14ac:dyDescent="0.25">
      <c r="B27" s="50" t="s">
        <v>33</v>
      </c>
      <c r="C27" s="62">
        <v>0</v>
      </c>
      <c r="D27" s="52"/>
      <c r="E27" s="31">
        <v>0</v>
      </c>
      <c r="F27" s="31">
        <v>0</v>
      </c>
      <c r="G27" s="31">
        <v>0</v>
      </c>
      <c r="H27" s="31">
        <v>0</v>
      </c>
      <c r="I27" s="31"/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s="22" customFormat="1" x14ac:dyDescent="0.25">
      <c r="B28" s="27" t="s">
        <v>34</v>
      </c>
      <c r="C28" s="28">
        <f>+C29+C30+C31+C32+C33+C34+C35+C36+C38</f>
        <v>12124305</v>
      </c>
      <c r="D28" s="52"/>
      <c r="E28" s="29">
        <f t="shared" ref="E28:L28" si="3">+E29+E30+E31+E32+E33+E34+E35+E36+E37+E38</f>
        <v>1005542</v>
      </c>
      <c r="F28" s="29">
        <f t="shared" si="3"/>
        <v>1012486.8</v>
      </c>
      <c r="G28" s="29">
        <f t="shared" si="3"/>
        <v>1012696.88</v>
      </c>
      <c r="H28" s="29">
        <f t="shared" si="3"/>
        <v>1007762.8</v>
      </c>
      <c r="I28" s="29">
        <f t="shared" si="3"/>
        <v>1119100</v>
      </c>
      <c r="J28" s="29">
        <f t="shared" si="3"/>
        <v>1014235.36</v>
      </c>
      <c r="K28" s="29">
        <f t="shared" si="3"/>
        <v>1012867.86</v>
      </c>
      <c r="L28" s="29">
        <f t="shared" si="3"/>
        <v>1059688.8999999999</v>
      </c>
      <c r="M28" s="29">
        <f>+M29+M30+M31+M32+M33+M34+M35+M36+M37+M38</f>
        <v>1009271.2</v>
      </c>
      <c r="N28" s="29">
        <f t="shared" ref="N28:P28" si="4">+N29+N30+N31+N32+N33+N34+N35+N36+N37+N38</f>
        <v>1011396.9</v>
      </c>
      <c r="O28" s="29">
        <f t="shared" si="4"/>
        <v>1006293.73</v>
      </c>
      <c r="P28" s="29">
        <f t="shared" si="4"/>
        <v>31194274.960000001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42465617.390000001</v>
      </c>
    </row>
    <row r="29" spans="2:17" s="22" customFormat="1" x14ac:dyDescent="0.25">
      <c r="B29" s="50" t="s">
        <v>35</v>
      </c>
      <c r="C29" s="62">
        <v>0</v>
      </c>
      <c r="D29" s="52"/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s="22" customFormat="1" x14ac:dyDescent="0.25">
      <c r="B30" s="50" t="s">
        <v>36</v>
      </c>
      <c r="C30" s="62">
        <v>0</v>
      </c>
      <c r="D30" s="52"/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s="22" customFormat="1" x14ac:dyDescent="0.25">
      <c r="B31" s="50" t="s">
        <v>37</v>
      </c>
      <c r="C31" s="62">
        <v>0</v>
      </c>
      <c r="D31" s="52">
        <v>189933.51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189933.51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189933.51</v>
      </c>
    </row>
    <row r="32" spans="2:17" s="22" customFormat="1" x14ac:dyDescent="0.25">
      <c r="B32" s="50" t="s">
        <v>38</v>
      </c>
      <c r="C32" s="62">
        <v>10124305</v>
      </c>
      <c r="D32" s="52">
        <v>25109036.079999998</v>
      </c>
      <c r="E32" s="31">
        <v>559620</v>
      </c>
      <c r="F32" s="31">
        <v>656326</v>
      </c>
      <c r="G32" s="31">
        <v>940580</v>
      </c>
      <c r="H32" s="31">
        <v>527738.80000000005</v>
      </c>
      <c r="I32" s="31">
        <v>1119100</v>
      </c>
      <c r="J32" s="31">
        <v>1014235.36</v>
      </c>
      <c r="K32" s="31">
        <v>961117.52</v>
      </c>
      <c r="L32" s="31">
        <v>1034582.5</v>
      </c>
      <c r="M32" s="31">
        <v>970321.2</v>
      </c>
      <c r="N32" s="31">
        <v>986610.6</v>
      </c>
      <c r="O32" s="31">
        <v>817208.33</v>
      </c>
      <c r="P32" s="31">
        <v>25776936.800000001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35364377.109999999</v>
      </c>
    </row>
    <row r="33" spans="2:17" s="22" customFormat="1" ht="33" customHeight="1" x14ac:dyDescent="0.25">
      <c r="B33" s="50" t="s">
        <v>39</v>
      </c>
      <c r="C33" s="62">
        <v>0</v>
      </c>
      <c r="D33" s="52"/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s="22" customFormat="1" ht="30" x14ac:dyDescent="0.25">
      <c r="B34" s="50" t="s">
        <v>40</v>
      </c>
      <c r="C34" s="62">
        <v>0</v>
      </c>
      <c r="D34" s="52"/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s="22" customFormat="1" ht="30" x14ac:dyDescent="0.25">
      <c r="B35" s="50" t="s">
        <v>41</v>
      </c>
      <c r="C35" s="62">
        <v>0</v>
      </c>
      <c r="D35" s="52">
        <v>3654154.22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3638747.07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3638747.07</v>
      </c>
    </row>
    <row r="36" spans="2:17" s="22" customFormat="1" x14ac:dyDescent="0.25">
      <c r="B36" s="50" t="s">
        <v>104</v>
      </c>
      <c r="C36" s="62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2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2">
        <v>2000000</v>
      </c>
      <c r="D38" s="52">
        <v>1289875.3799999999</v>
      </c>
      <c r="E38" s="31">
        <v>445922</v>
      </c>
      <c r="F38" s="31">
        <v>356160.8</v>
      </c>
      <c r="G38" s="31">
        <v>72116.88</v>
      </c>
      <c r="H38" s="31">
        <v>480024</v>
      </c>
      <c r="I38" s="31">
        <v>0</v>
      </c>
      <c r="J38" s="31">
        <v>0</v>
      </c>
      <c r="K38" s="31">
        <v>51750.34</v>
      </c>
      <c r="L38" s="31">
        <v>25106.400000000001</v>
      </c>
      <c r="M38" s="31">
        <v>38950</v>
      </c>
      <c r="N38" s="31">
        <v>24786.3</v>
      </c>
      <c r="O38" s="31">
        <v>189085.4</v>
      </c>
      <c r="P38" s="31">
        <v>1588657.58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3272559.7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2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2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2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2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2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2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2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2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2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2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2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2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2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2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0</v>
      </c>
      <c r="D55" s="52"/>
      <c r="E55" s="29">
        <f t="shared" ref="E55:L55" si="5">+E56+E57+E58+E59+E60+E61+E62+E63</f>
        <v>0</v>
      </c>
      <c r="F55" s="29">
        <f t="shared" si="5"/>
        <v>0</v>
      </c>
      <c r="G55" s="29">
        <f t="shared" si="5"/>
        <v>0</v>
      </c>
      <c r="H55" s="29">
        <f t="shared" si="5"/>
        <v>0</v>
      </c>
      <c r="I55" s="29">
        <f t="shared" si="5"/>
        <v>0</v>
      </c>
      <c r="J55" s="29">
        <v>0</v>
      </c>
      <c r="K55" s="29">
        <f t="shared" si="5"/>
        <v>0</v>
      </c>
      <c r="L55" s="29">
        <f t="shared" si="5"/>
        <v>0</v>
      </c>
      <c r="M55" s="29">
        <f>+M56+M57+M58+M59+M60+M61+M62+M63</f>
        <v>0</v>
      </c>
      <c r="N55" s="29">
        <f t="shared" ref="N55:P55" si="6">+N56+N57+N58+N59+N60+N61+N62+N63</f>
        <v>0</v>
      </c>
      <c r="O55" s="29">
        <f t="shared" si="6"/>
        <v>0</v>
      </c>
      <c r="P55" s="29">
        <f t="shared" si="6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s="22" customFormat="1" x14ac:dyDescent="0.25">
      <c r="B56" s="50" t="s">
        <v>61</v>
      </c>
      <c r="C56" s="62">
        <v>0</v>
      </c>
      <c r="D56" s="52"/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s="22" customFormat="1" x14ac:dyDescent="0.25">
      <c r="B57" s="50" t="s">
        <v>62</v>
      </c>
      <c r="C57" s="62">
        <v>0</v>
      </c>
      <c r="D57" s="52"/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63</v>
      </c>
      <c r="C58" s="62">
        <v>0</v>
      </c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ht="30" x14ac:dyDescent="0.25">
      <c r="B59" s="50" t="s">
        <v>64</v>
      </c>
      <c r="C59" s="62">
        <v>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2">
        <v>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66</v>
      </c>
      <c r="C61" s="62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2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2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2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0</v>
      </c>
      <c r="D65" s="52"/>
      <c r="E65" s="31">
        <f>+E66+E67+E68+E69</f>
        <v>0</v>
      </c>
      <c r="F65" s="31">
        <f t="shared" ref="F65:O65" si="7">+F66+F67+F68+F69</f>
        <v>0</v>
      </c>
      <c r="G65" s="31">
        <f t="shared" si="7"/>
        <v>0</v>
      </c>
      <c r="H65" s="31">
        <f t="shared" si="7"/>
        <v>0</v>
      </c>
      <c r="I65" s="31">
        <f t="shared" si="7"/>
        <v>0</v>
      </c>
      <c r="J65" s="31">
        <f t="shared" si="7"/>
        <v>0</v>
      </c>
      <c r="K65" s="31">
        <f t="shared" si="7"/>
        <v>0</v>
      </c>
      <c r="L65" s="31">
        <f t="shared" si="7"/>
        <v>0</v>
      </c>
      <c r="M65" s="31">
        <f t="shared" si="7"/>
        <v>0</v>
      </c>
      <c r="N65" s="31">
        <f t="shared" si="7"/>
        <v>0</v>
      </c>
      <c r="O65" s="31">
        <f t="shared" si="7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71</v>
      </c>
      <c r="C66" s="62">
        <v>0</v>
      </c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72</v>
      </c>
      <c r="C67" s="62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2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2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2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2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2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2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2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3"/>
      <c r="D77" s="63"/>
      <c r="E77" s="37">
        <f t="shared" ref="E77:P77" si="8">+E73+E70+E65+E55+E47+E39+E28+E18+E12</f>
        <v>27820205.129999999</v>
      </c>
      <c r="F77" s="37">
        <f t="shared" si="8"/>
        <v>27782595.48</v>
      </c>
      <c r="G77" s="37">
        <f t="shared" si="8"/>
        <v>27885098.5</v>
      </c>
      <c r="H77" s="37">
        <f>+H73+H70+H65+H55+H47+H39+H28+H18+H12</f>
        <v>27937587.529999997</v>
      </c>
      <c r="I77" s="37">
        <f t="shared" si="8"/>
        <v>27859774.469999999</v>
      </c>
      <c r="J77" s="37">
        <f t="shared" si="8"/>
        <v>27718039.199999999</v>
      </c>
      <c r="K77" s="37">
        <f t="shared" si="8"/>
        <v>27423550.869999997</v>
      </c>
      <c r="L77" s="37">
        <f t="shared" si="8"/>
        <v>51105020.389999993</v>
      </c>
      <c r="M77" s="37">
        <f t="shared" si="8"/>
        <v>50502518.320000008</v>
      </c>
      <c r="N77" s="37">
        <f t="shared" si="8"/>
        <v>51347397.149999999</v>
      </c>
      <c r="O77" s="37">
        <f t="shared" si="8"/>
        <v>92833883.680000007</v>
      </c>
      <c r="P77" s="37">
        <f t="shared" si="8"/>
        <v>88534302.789999992</v>
      </c>
      <c r="Q77" s="8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528749973.50999999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2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2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2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2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2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3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9">SUM(O81:O87)</f>
        <v>0</v>
      </c>
      <c r="P88" s="37">
        <f t="shared" si="9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4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5">
        <f>+C12+C18+C28+C55+C65</f>
        <v>357145155</v>
      </c>
      <c r="D90" s="65">
        <f>+D12+D18+D28+D55+D65</f>
        <v>208028561.20000002</v>
      </c>
      <c r="E90" s="25">
        <f>E77+E88</f>
        <v>27820205.129999999</v>
      </c>
      <c r="F90" s="25">
        <f t="shared" ref="F90:O90" si="10">F77+F88</f>
        <v>27782595.48</v>
      </c>
      <c r="G90" s="25">
        <f t="shared" si="10"/>
        <v>27885098.5</v>
      </c>
      <c r="H90" s="25">
        <f>H77+H88</f>
        <v>27937587.529999997</v>
      </c>
      <c r="I90" s="25">
        <f t="shared" si="10"/>
        <v>27859774.469999999</v>
      </c>
      <c r="J90" s="25">
        <f t="shared" si="10"/>
        <v>27718039.199999999</v>
      </c>
      <c r="K90" s="25">
        <f t="shared" si="10"/>
        <v>27423550.869999997</v>
      </c>
      <c r="L90" s="25">
        <f t="shared" si="10"/>
        <v>51105020.389999993</v>
      </c>
      <c r="M90" s="25">
        <f t="shared" si="10"/>
        <v>50502518.320000008</v>
      </c>
      <c r="N90" s="25">
        <f t="shared" si="10"/>
        <v>51347397.149999999</v>
      </c>
      <c r="O90" s="25">
        <f t="shared" si="10"/>
        <v>92833883.680000007</v>
      </c>
      <c r="P90" s="25">
        <f>P77+P88</f>
        <v>88534302.789999992</v>
      </c>
      <c r="Q90" s="8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528749973.50999999</v>
      </c>
    </row>
    <row r="91" spans="2:17" s="6" customFormat="1" ht="15.75" x14ac:dyDescent="0.25">
      <c r="B91" s="4" t="s">
        <v>94</v>
      </c>
      <c r="C91" s="66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7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7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7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7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7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85" t="s">
        <v>110</v>
      </c>
      <c r="C97" s="68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8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8"/>
      <c r="D99"/>
      <c r="E99" s="76" t="s">
        <v>111</v>
      </c>
      <c r="F99" s="76"/>
      <c r="G99" s="76"/>
      <c r="H99" s="41"/>
      <c r="I99" s="41"/>
      <c r="J99" s="77" t="s">
        <v>105</v>
      </c>
      <c r="K99" s="77"/>
      <c r="L99" s="77"/>
      <c r="M99" s="2"/>
      <c r="N99" s="2"/>
      <c r="O99" s="2"/>
      <c r="P99" s="2"/>
    </row>
    <row r="100" spans="1:16" s="10" customFormat="1" ht="18" x14ac:dyDescent="0.25">
      <c r="B100" s="11"/>
      <c r="D100" s="11"/>
      <c r="E100" s="82" t="s">
        <v>109</v>
      </c>
      <c r="F100" s="82"/>
      <c r="G100" s="82"/>
      <c r="H100" s="39"/>
      <c r="I100" s="39"/>
      <c r="J100" s="81" t="s">
        <v>108</v>
      </c>
      <c r="K100" s="81"/>
      <c r="L100" s="81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7"/>
      <c r="K106" s="77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77"/>
      <c r="K107" s="77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DICIEMBRE</vt:lpstr>
      <vt:lpstr>'EJE. PORTAL DICIEMBRE'!Área_de_impresión</vt:lpstr>
      <vt:lpstr>'EJE. PORTAL DICIEMBRE'!Títulos_a_imprimir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2024-12-02T13:04:17Z</cp:lastPrinted>
  <dcterms:created xsi:type="dcterms:W3CDTF">2019-02-08T13:48:25Z</dcterms:created>
  <dcterms:modified xsi:type="dcterms:W3CDTF">2024-12-27T16:52:53Z</dcterms:modified>
</cp:coreProperties>
</file>