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4\ENERO 2024\ESTADOS\RAI\"/>
    </mc:Choice>
  </mc:AlternateContent>
  <bookViews>
    <workbookView xWindow="0" yWindow="0" windowWidth="20490" windowHeight="7755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.'!$A$1:$F$69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4" i="1" s="1"/>
  <c r="C46" i="1" s="1"/>
  <c r="C45" i="1"/>
  <c r="E41" i="1"/>
  <c r="E47" i="1" s="1"/>
  <c r="E39" i="1"/>
  <c r="C38" i="1"/>
  <c r="C39" i="1" s="1"/>
  <c r="E35" i="1"/>
  <c r="C34" i="1"/>
  <c r="G34" i="1" s="1"/>
  <c r="C33" i="1"/>
  <c r="C35" i="1" s="1"/>
  <c r="G32" i="1"/>
  <c r="C32" i="1"/>
  <c r="J29" i="1"/>
  <c r="E27" i="1"/>
  <c r="C26" i="1"/>
  <c r="G26" i="1" s="1"/>
  <c r="C25" i="1"/>
  <c r="C27" i="1" s="1"/>
  <c r="E22" i="1"/>
  <c r="E29" i="1" s="1"/>
  <c r="C21" i="1"/>
  <c r="C20" i="1"/>
  <c r="G20" i="1" s="1"/>
  <c r="C19" i="1"/>
  <c r="C22" i="1" s="1"/>
  <c r="G22" i="1" s="1"/>
  <c r="G18" i="1"/>
  <c r="C29" i="1" l="1"/>
  <c r="G27" i="1"/>
  <c r="C47" i="1"/>
  <c r="I52" i="1"/>
  <c r="H52" i="1"/>
  <c r="G35" i="1"/>
  <c r="C41" i="1"/>
  <c r="G25" i="1"/>
  <c r="G33" i="1"/>
  <c r="G19" i="1"/>
  <c r="G38" i="1"/>
  <c r="H50" i="1" l="1"/>
  <c r="G29" i="1"/>
  <c r="H54" i="1"/>
  <c r="G41" i="1"/>
  <c r="H42" i="1"/>
  <c r="J42" i="1" s="1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<sst xmlns="http://schemas.openxmlformats.org/spreadsheetml/2006/main" count="37" uniqueCount="37">
  <si>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</si>
  <si>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</si>
  <si>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</si>
  <si>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</si>
  <si>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ENERO 2024</t>
  </si>
  <si>
    <t>(Valores expresados en pesos dominicanos-RD$)</t>
  </si>
  <si>
    <t>ENERO 2024.</t>
  </si>
  <si>
    <t>DICIEMBRE 2023.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</si>
  <si>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</si>
  <si>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</si>
  <si>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</si>
  <si>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</si>
  <si>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</si>
  <si>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</si>
  <si>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</si>
  <si>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</si>
  <si>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</si>
  <si>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</si>
  <si>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</si>
  <si>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</si>
  <si>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</si>
  <si>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</si>
  <si>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</si>
  <si>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</si>
  <si>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</si>
  <si>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</si>
  <si>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</si>
  <si>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</si>
  <si>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</si>
  <si>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</si>
  <si>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</si>
  <si>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</si>
  <si>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</si>
  <si>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</si>
  <si>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</si>
  <si>
    <t xml:space="preserve">razon corriente </t>
  </si>
  <si>
    <t>nivel de endeudamiento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</si>
</sst>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165" fontId="4" fillId="0" borderId="0" xfId="0" applyNumberFormat="1" applyFont="1"/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4" fontId="4" fillId="0" borderId="0" xfId="1" applyFont="1" applyAlignment="1">
      <alignment horizontal="left"/>
    </xf>
    <xf numFmtId="9" fontId="4" fillId="0" borderId="0" xfId="2" applyFont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1110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13609</xdr:colOff>
      <xdr:row>54</xdr:row>
      <xdr:rowOff>81643</xdr:rowOff>
    </xdr:from>
    <xdr:to>
      <xdr:col>4</xdr:col>
      <xdr:colOff>1340180</xdr:colOff>
      <xdr:row>68</xdr:row>
      <xdr:rowOff>184921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959" y="10787743"/>
          <a:ext cx="8041696" cy="2827428"/>
        </a:xfrm>
        <a:prstGeom prst="rect">
          <a:avLst/>
        </a:prstGeom>
      </xdr:spPr>
    </xdr:pic>
    <xdr:clientData/>
  </xdr:twoCellAnchor>
  <xdr:twoCellAnchor editAs="oneCell">
    <xdr:from>
      <xdr:col>0</xdr:col>
      <xdr:colOff>367392</xdr:colOff>
      <xdr:row>53</xdr:row>
      <xdr:rowOff>81643</xdr:rowOff>
    </xdr:from>
    <xdr:to>
      <xdr:col>5</xdr:col>
      <xdr:colOff>461282</xdr:colOff>
      <xdr:row>68</xdr:row>
      <xdr:rowOff>68834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7392" y="10597243"/>
          <a:ext cx="9104540" cy="29018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netvelin.hernandez/Desktop/Estados%20financieros/2024/ENERO%202024/ESTADOS/ESTADO%20FINANCIERO%20enero%20trabajand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Hoja24"/>
      <sheetName val="DATA ACUM (2)"/>
      <sheetName val="DIARIO ACUMULADO"/>
      <sheetName val="3.Cambio del Patrimonio f."/>
      <sheetName val="5.Estado Comp. importes pr."/>
      <sheetName val="2.Est. de Rendimiento Comparat"/>
      <sheetName val="1.Estado de Situación Comparat"/>
      <sheetName val="6.NOTA ACUMULADA"/>
      <sheetName val="Hoja3"/>
      <sheetName val="Hoja1"/>
      <sheetName val="4.Flujo de Efectivo Anual"/>
      <sheetName val="EST.RENDIM.ACUMULADO"/>
      <sheetName val="COMISION"/>
      <sheetName val="activo fijo"/>
      <sheetName val="CONSOLIDADOS ING Y GTOS ENE (2"/>
      <sheetName val="asientos de ajustes"/>
      <sheetName val="nota de Activo fijo"/>
      <sheetName val="ajuste"/>
      <sheetName val="ajuste de asignacion REGALIA"/>
      <sheetName val="CONSOLIDADOS ING Y GTOS ENE-DIC"/>
      <sheetName val="Est. de Rendimiento MES"/>
      <sheetName val="Estado de Situación MES .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DIARIO GENERAL nov  2023"/>
      <sheetName val="Hoja2"/>
      <sheetName val="Hoja5"/>
      <sheetName val="Hoja11"/>
      <sheetName val="Tabla ENE  2024"/>
      <sheetName val="NOTAS DEL MES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41">
          <cell r="C41">
            <v>6614884.1578167565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354">
          <cell r="C354">
            <v>1505389.41</v>
          </cell>
        </row>
      </sheetData>
      <sheetData sheetId="39">
        <row r="147">
          <cell r="C147">
            <v>287416470.3676244</v>
          </cell>
        </row>
        <row r="241">
          <cell r="C241">
            <v>218070083.10874858</v>
          </cell>
        </row>
        <row r="265">
          <cell r="E265">
            <v>2046310.6079999995</v>
          </cell>
        </row>
        <row r="290">
          <cell r="E290">
            <v>78379508.069567069</v>
          </cell>
        </row>
        <row r="354">
          <cell r="C354">
            <v>247853069.24000004</v>
          </cell>
        </row>
        <row r="586">
          <cell r="C586">
            <v>3060310.3849999998</v>
          </cell>
        </row>
        <row r="603">
          <cell r="C603">
            <v>4405724.8840000033</v>
          </cell>
        </row>
        <row r="608">
          <cell r="C608">
            <v>34328603.364100099</v>
          </cell>
        </row>
        <row r="624">
          <cell r="C624">
            <v>11218529.208203411</v>
          </cell>
        </row>
      </sheetData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zoomScale="70" zoomScaleNormal="70" zoomScaleSheetLayoutView="70" zoomScalePageLayoutView="25" workbookViewId="0">
      <selection sqref="A1:F69"/>
    </sheetView>
  </sheetViews>
  <sheetFormatPr baseColWidth="10" defaultColWidth="11.42578125" defaultRowHeight="15.75" x14ac:dyDescent="0.25"/>
  <cols>
    <col min="1" max="1" width="7.7109375" style="4" customWidth="1"/>
    <col min="2" max="2" width="64.42578125" style="73" customWidth="1"/>
    <col min="3" max="3" width="31" style="75" customWidth="1"/>
    <col min="4" max="4" width="5.28515625" style="76" customWidth="1"/>
    <col min="5" max="5" width="26.7109375" style="75" customWidth="1"/>
    <col min="6" max="6" width="14.8554687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6.1406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5">
      <c r="B5" s="1" t="s">
        <v>0</v>
      </c>
      <c r="C5" s="1"/>
      <c r="D5" s="1"/>
      <c r="E5" s="1"/>
    </row>
    <row r="6" spans="2:20" x14ac:dyDescent="0.25">
      <c r="B6" s="1" t="s">
        <v>1</v>
      </c>
      <c r="C6" s="1"/>
      <c r="D6" s="1"/>
      <c r="E6" s="1"/>
    </row>
    <row r="7" spans="2:20" x14ac:dyDescent="0.25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5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5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5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5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5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5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5">
      <c r="B14" s="13"/>
      <c r="C14" s="14" t="s">
        <v>6</v>
      </c>
      <c r="D14" s="15"/>
      <c r="E14" s="14" t="s">
        <v>7</v>
      </c>
      <c r="F14" s="5"/>
      <c r="G14" s="16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5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5">
      <c r="B16" s="19" t="s">
        <v>9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5" x14ac:dyDescent="0.2">
      <c r="B17" s="19" t="s">
        <v>10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5" x14ac:dyDescent="0.2">
      <c r="B18" s="25" t="s">
        <v>11</v>
      </c>
      <c r="C18" s="26">
        <v>0</v>
      </c>
      <c r="D18" s="27"/>
      <c r="E18" s="26">
        <v>0</v>
      </c>
      <c r="F18" s="28"/>
      <c r="G18" s="29" t="e">
        <f>+C18/E18-1</f>
        <v>#DIV/0!</v>
      </c>
      <c r="H18" s="23">
        <v>803211.15310023376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5" x14ac:dyDescent="0.2">
      <c r="B19" s="25" t="s">
        <v>12</v>
      </c>
      <c r="C19" s="26">
        <f>+'[1]NOTAS DEL MES'!C147</f>
        <v>287416470.3676244</v>
      </c>
      <c r="D19" s="27"/>
      <c r="E19" s="26">
        <v>305871444.40215629</v>
      </c>
      <c r="F19" s="28"/>
      <c r="G19" s="29">
        <f>+C19/E19-1</f>
        <v>-6.0335720683580729E-2</v>
      </c>
      <c r="H19" s="23">
        <v>12636605.470000001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5" x14ac:dyDescent="0.2">
      <c r="B20" s="25" t="s">
        <v>13</v>
      </c>
      <c r="C20" s="32">
        <f>+'[1]NOTAS DEL MES'!C241</f>
        <v>218070083.10874858</v>
      </c>
      <c r="D20" s="33"/>
      <c r="E20" s="32">
        <v>232506328.91780016</v>
      </c>
      <c r="F20" s="28"/>
      <c r="G20" s="34">
        <f>+C20/E20-1</f>
        <v>-6.2089689671008252E-2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5" x14ac:dyDescent="0.2">
      <c r="B21" s="25" t="s">
        <v>14</v>
      </c>
      <c r="C21" s="35">
        <f>+'[1]NOTAS DEL MES'!E265</f>
        <v>2046310.6079999995</v>
      </c>
      <c r="D21" s="33"/>
      <c r="E21" s="32">
        <v>3829474.608</v>
      </c>
      <c r="F21" s="28"/>
      <c r="G21" s="29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thickBot="1" x14ac:dyDescent="0.25">
      <c r="B22" s="19" t="s">
        <v>15</v>
      </c>
      <c r="C22" s="36">
        <f>SUM(C18:C21)</f>
        <v>507532864.08437294</v>
      </c>
      <c r="D22" s="37"/>
      <c r="E22" s="36">
        <f>SUM(E18:E21)</f>
        <v>542207247.92795646</v>
      </c>
      <c r="F22" s="28"/>
      <c r="G22" s="29">
        <f>+C22/E22-1</f>
        <v>-6.3950424816509921E-2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5" x14ac:dyDescent="0.2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5" x14ac:dyDescent="0.2">
      <c r="B24" s="19" t="s">
        <v>16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5" x14ac:dyDescent="0.2">
      <c r="B25" s="25" t="s">
        <v>17</v>
      </c>
      <c r="C25" s="40">
        <f>+'[1]NOTAS DEL MES'!E290</f>
        <v>78379508.069567069</v>
      </c>
      <c r="D25" s="27"/>
      <c r="E25" s="40">
        <v>76842565.710194856</v>
      </c>
      <c r="F25" s="28"/>
      <c r="G25" s="29">
        <f>+C25/E25-1</f>
        <v>2.0001184827282525E-2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5" x14ac:dyDescent="0.2">
      <c r="B26" s="25" t="s">
        <v>18</v>
      </c>
      <c r="C26" s="41">
        <f>+'[1]Tabla ENE  2024'!C354</f>
        <v>1505389.41</v>
      </c>
      <c r="D26" s="27"/>
      <c r="E26" s="41">
        <v>1505389.410000002</v>
      </c>
      <c r="F26" s="28"/>
      <c r="G26" s="29">
        <f>+C26/E26-1</f>
        <v>-1.4432899320127035E-15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5" x14ac:dyDescent="0.2">
      <c r="B27" s="19" t="s">
        <v>19</v>
      </c>
      <c r="C27" s="38">
        <f>SUM(C25:C26)</f>
        <v>79884897.479567066</v>
      </c>
      <c r="D27" s="39"/>
      <c r="E27" s="38">
        <f>SUM(E25:E26)</f>
        <v>78347955.120194852</v>
      </c>
      <c r="F27" s="28"/>
      <c r="G27" s="29">
        <f>+C27/E27-1</f>
        <v>1.9616879049547231E-2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5" x14ac:dyDescent="0.2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thickBot="1" x14ac:dyDescent="0.25">
      <c r="B29" s="19" t="s">
        <v>20</v>
      </c>
      <c r="C29" s="36">
        <f>+C27+C22</f>
        <v>587417761.56394005</v>
      </c>
      <c r="D29" s="37"/>
      <c r="E29" s="36">
        <f>+E22+E27</f>
        <v>620555203.04815125</v>
      </c>
      <c r="F29" s="28"/>
      <c r="G29" s="43">
        <f>+C29/E29-1</f>
        <v>-5.3399667461397349E-2</v>
      </c>
      <c r="H29" s="44">
        <v>-46857918.107211232</v>
      </c>
      <c r="I29" s="23">
        <v>-46860918.107211232</v>
      </c>
      <c r="J29" s="23">
        <f>+H29-I29</f>
        <v>3000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5" x14ac:dyDescent="0.2">
      <c r="B30" s="45" t="s">
        <v>21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5" x14ac:dyDescent="0.2">
      <c r="B31" s="45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5" x14ac:dyDescent="0.2">
      <c r="B32" s="25" t="s">
        <v>22</v>
      </c>
      <c r="C32" s="46">
        <f>+'[1]NOTAS DEL MES'!C354</f>
        <v>247853069.24000004</v>
      </c>
      <c r="D32" s="47"/>
      <c r="E32" s="46">
        <v>300521862.21000004</v>
      </c>
      <c r="F32" s="28"/>
      <c r="G32" s="29">
        <f>+C32/E32-1</f>
        <v>-0.17525777520038077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899999999999999" customHeight="1" x14ac:dyDescent="0.2">
      <c r="B33" s="25" t="s">
        <v>23</v>
      </c>
      <c r="C33" s="48">
        <f>+'[1]NOTAS DEL MES'!C586</f>
        <v>3060310.3849999998</v>
      </c>
      <c r="D33" s="49"/>
      <c r="E33" s="48">
        <v>3980936.4530000007</v>
      </c>
      <c r="F33" s="28"/>
      <c r="G33" s="29">
        <f>+C33/E33-1</f>
        <v>-0.23125866962940966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5" x14ac:dyDescent="0.2">
      <c r="B34" s="25" t="s">
        <v>24</v>
      </c>
      <c r="C34" s="50">
        <f>+'[1]NOTAS DEL MES'!C603+'[1]NOTAS DEL MES'!C608</f>
        <v>38734328.248100102</v>
      </c>
      <c r="D34" s="47"/>
      <c r="E34" s="50">
        <v>24833408.298100103</v>
      </c>
      <c r="F34" s="28"/>
      <c r="G34" s="29">
        <f>+C34/E34-1</f>
        <v>0.55976689881362351</v>
      </c>
      <c r="H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5" x14ac:dyDescent="0.2">
      <c r="B35" s="19" t="s">
        <v>25</v>
      </c>
      <c r="C35" s="51">
        <f>SUM(C32:C34)</f>
        <v>289647707.87310016</v>
      </c>
      <c r="D35" s="52"/>
      <c r="E35" s="51">
        <f>SUM(E32:E34)</f>
        <v>329336206.96110016</v>
      </c>
      <c r="F35" s="28"/>
      <c r="G35" s="53">
        <f>+C35/E35-1</f>
        <v>-0.12051058538087744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5" x14ac:dyDescent="0.2">
      <c r="B36" s="19"/>
      <c r="C36" s="51"/>
      <c r="D36" s="52"/>
      <c r="E36" s="51"/>
      <c r="F36" s="28"/>
      <c r="G36" s="29"/>
      <c r="H36" s="23"/>
      <c r="I36" s="23"/>
      <c r="J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149999999999999" customHeight="1" x14ac:dyDescent="0.2">
      <c r="B37" s="19" t="s">
        <v>26</v>
      </c>
      <c r="C37" s="46"/>
      <c r="D37" s="47"/>
      <c r="E37" s="46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149999999999999" customHeight="1" x14ac:dyDescent="0.2">
      <c r="B38" s="25" t="s">
        <v>27</v>
      </c>
      <c r="C38" s="46">
        <f>+'[1]NOTAS DEL MES'!C624</f>
        <v>11218529.208203411</v>
      </c>
      <c r="D38" s="47"/>
      <c r="E38" s="46">
        <v>11282355.698203411</v>
      </c>
      <c r="F38" s="28"/>
      <c r="G38" s="29">
        <f>+C38/E38-1</f>
        <v>-5.6571953329005442E-3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149999999999999" customHeight="1" x14ac:dyDescent="0.2">
      <c r="B39" s="19" t="s">
        <v>28</v>
      </c>
      <c r="C39" s="54">
        <f>SUM(C38)</f>
        <v>11218529.208203411</v>
      </c>
      <c r="D39" s="52"/>
      <c r="E39" s="51">
        <f>SUM(E38)</f>
        <v>11282355.698203411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5" x14ac:dyDescent="0.2">
      <c r="B40" s="19"/>
      <c r="C40" s="51"/>
      <c r="D40" s="52"/>
      <c r="E40" s="51"/>
      <c r="F40" s="28"/>
      <c r="G40" s="29"/>
      <c r="H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5" x14ac:dyDescent="0.2">
      <c r="B41" s="19" t="s">
        <v>29</v>
      </c>
      <c r="C41" s="51">
        <f>+C35+C39</f>
        <v>300866237.0813036</v>
      </c>
      <c r="D41" s="52"/>
      <c r="E41" s="51">
        <f>+E35+E39</f>
        <v>340618562.65930355</v>
      </c>
      <c r="F41" s="28"/>
      <c r="G41" s="29">
        <f>+C41/E41-1</f>
        <v>-0.11670628067842959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5" x14ac:dyDescent="0.2">
      <c r="B42" s="19"/>
      <c r="C42" s="51"/>
      <c r="D42" s="52"/>
      <c r="E42" s="51"/>
      <c r="F42" s="28"/>
      <c r="G42" s="29"/>
      <c r="H42" s="23">
        <f>+C41-E41</f>
        <v>-39752325.577999949</v>
      </c>
      <c r="I42" s="23">
        <v>-53595750.916700311</v>
      </c>
      <c r="J42" s="23">
        <f>+H42-I42</f>
        <v>13843425.338700362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5" x14ac:dyDescent="0.2">
      <c r="B43" s="19" t="s">
        <v>30</v>
      </c>
      <c r="C43" s="46"/>
      <c r="D43" s="47"/>
      <c r="E43" s="46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0" x14ac:dyDescent="0.2">
      <c r="B44" s="55" t="s">
        <v>31</v>
      </c>
      <c r="C44" s="56">
        <f>+E46</f>
        <v>279936640.37337077</v>
      </c>
      <c r="D44" s="56"/>
      <c r="E44" s="56">
        <v>228736709</v>
      </c>
      <c r="F44" s="57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5" x14ac:dyDescent="0.2">
      <c r="B45" s="55" t="s">
        <v>32</v>
      </c>
      <c r="C45" s="48">
        <f>+'[1]Est. de Rendimiento MES'!C41</f>
        <v>6614884.1578167565</v>
      </c>
      <c r="D45" s="49"/>
      <c r="E45" s="48">
        <v>51199931.373370759</v>
      </c>
      <c r="F45" s="57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5" x14ac:dyDescent="0.2">
      <c r="B46" s="19" t="s">
        <v>33</v>
      </c>
      <c r="C46" s="58">
        <f>SUM(C44:C45)</f>
        <v>286551524.53118753</v>
      </c>
      <c r="D46" s="56"/>
      <c r="E46" s="58">
        <f>+E44+E45</f>
        <v>279936640.37337077</v>
      </c>
      <c r="F46" s="57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thickBot="1" x14ac:dyDescent="0.25">
      <c r="B47" s="59" t="s">
        <v>34</v>
      </c>
      <c r="C47" s="60">
        <f>+C46+C41</f>
        <v>587417761.61249113</v>
      </c>
      <c r="D47" s="61"/>
      <c r="E47" s="60">
        <f>+E46+E41</f>
        <v>620555203.03267431</v>
      </c>
      <c r="F47" s="57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thickTop="1" x14ac:dyDescent="0.2">
      <c r="B48" s="59"/>
      <c r="C48" s="61"/>
      <c r="D48" s="61"/>
      <c r="E48" s="61"/>
      <c r="F48" s="57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5" x14ac:dyDescent="0.2">
      <c r="B49" s="59"/>
      <c r="C49" s="61"/>
      <c r="D49" s="61"/>
      <c r="E49" s="61"/>
      <c r="F49" s="57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5" x14ac:dyDescent="0.2">
      <c r="B50" s="59"/>
      <c r="C50" s="61"/>
      <c r="D50" s="61"/>
      <c r="E50" s="61"/>
      <c r="F50" s="57"/>
      <c r="G50" s="22" t="s">
        <v>35</v>
      </c>
      <c r="H50" s="23">
        <f>+C29/C35</f>
        <v>2.0280421546484266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5" x14ac:dyDescent="0.2">
      <c r="B51" s="59"/>
      <c r="C51" s="61"/>
      <c r="D51" s="61"/>
      <c r="E51" s="61"/>
      <c r="F51" s="57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5" x14ac:dyDescent="0.2">
      <c r="B52" s="59"/>
      <c r="C52" s="61"/>
      <c r="D52" s="61"/>
      <c r="E52" s="61"/>
      <c r="F52" s="57"/>
      <c r="G52" s="62" t="s">
        <v>36</v>
      </c>
      <c r="H52" s="23">
        <f>+C35/C46</f>
        <v>1.0108049794778728</v>
      </c>
      <c r="I52" s="63">
        <f>+C35/C46</f>
        <v>1.0108049794778728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5" x14ac:dyDescent="0.2">
      <c r="B53" s="10"/>
      <c r="C53" s="64"/>
      <c r="D53" s="65"/>
      <c r="E53" s="64"/>
      <c r="F53" s="57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5" x14ac:dyDescent="0.2">
      <c r="B54" s="10"/>
      <c r="C54" s="64"/>
      <c r="D54" s="65"/>
      <c r="E54" s="66"/>
      <c r="F54" s="22"/>
      <c r="G54" s="22"/>
      <c r="H54" s="23">
        <f>+C41/C47</f>
        <v>0.51218443966592142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5" x14ac:dyDescent="0.2">
      <c r="B55" s="10"/>
      <c r="C55" s="67"/>
      <c r="D55" s="65"/>
      <c r="E55" s="64"/>
      <c r="F55" s="22"/>
      <c r="G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5" x14ac:dyDescent="0.2">
      <c r="B56" s="10"/>
      <c r="C56" s="67"/>
      <c r="D56" s="68"/>
      <c r="E56" s="69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5" x14ac:dyDescent="0.2">
      <c r="B57" s="10"/>
      <c r="C57" s="67"/>
      <c r="D57" s="68"/>
      <c r="E57" s="70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5" x14ac:dyDescent="0.2">
      <c r="B58" s="10"/>
      <c r="C58" s="67"/>
      <c r="D58" s="68"/>
      <c r="E58" s="71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5" x14ac:dyDescent="0.2">
      <c r="B59" s="10"/>
      <c r="C59" s="67"/>
      <c r="D59" s="68"/>
      <c r="E59" s="71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5" x14ac:dyDescent="0.2">
      <c r="B60" s="10"/>
      <c r="C60" s="67"/>
      <c r="D60" s="68"/>
      <c r="E60" s="71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5" x14ac:dyDescent="0.2">
      <c r="B61" s="10"/>
      <c r="C61" s="67"/>
      <c r="D61" s="68"/>
      <c r="E61" s="71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5" x14ac:dyDescent="0.2">
      <c r="B62" s="10"/>
      <c r="C62" s="72"/>
      <c r="D62" s="68"/>
      <c r="E62" s="71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x14ac:dyDescent="0.25">
      <c r="B63" s="73"/>
      <c r="C63" s="67"/>
      <c r="D63" s="74"/>
      <c r="E63" s="75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x14ac:dyDescent="0.25">
      <c r="B64" s="73"/>
      <c r="C64" s="67"/>
      <c r="D64" s="76"/>
      <c r="E64" s="75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25">
      <c r="C65" s="67"/>
    </row>
    <row r="66" spans="3:3" x14ac:dyDescent="0.25">
      <c r="C66" s="67"/>
    </row>
    <row r="67" spans="3:3" x14ac:dyDescent="0.25">
      <c r="C67" s="67"/>
    </row>
    <row r="68" spans="3:3" x14ac:dyDescent="0.25">
      <c r="C68" s="67"/>
    </row>
    <row r="69" spans="3:3" x14ac:dyDescent="0.25">
      <c r="C69" s="72"/>
    </row>
    <row r="70" spans="3:3" x14ac:dyDescent="0.25">
      <c r="C70" s="72"/>
    </row>
    <row r="81" spans="2:2" x14ac:dyDescent="0.25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Yunetvelin Hernandez Romero</dc:creator>
  <cp:lastModifiedBy>Yunetvelin Hernandez Romero</cp:lastModifiedBy>
  <dcterms:created xsi:type="dcterms:W3CDTF">2024-02-09T19:46:12Z</dcterms:created>
  <dcterms:modified xsi:type="dcterms:W3CDTF">2024-02-09T19:46:32Z</dcterms:modified>
</cp:coreProperties>
</file>