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APTOP MILEISY\MILEISY 03-06-24\CONTABILIDAD\CIERRE DE MAYO\"/>
    </mc:Choice>
  </mc:AlternateContent>
  <bookViews>
    <workbookView xWindow="0" yWindow="0" windowWidth="20490" windowHeight="7755"/>
  </bookViews>
  <sheets>
    <sheet name="Est. de Rendimiento MES" sheetId="1" r:id="rId1"/>
  </sheets>
  <externalReferences>
    <externalReference r:id="rId2"/>
    <externalReference r:id="rId3"/>
  </externalReferences>
  <definedNames>
    <definedName name="abanicos">#REF!</definedName>
    <definedName name="ahaha">#REF!</definedName>
    <definedName name="_xlnm.Print_Area" localSheetId="0">'Est. de Rendimiento MES'!$A$1:$F$64</definedName>
    <definedName name="copia">#REF!</definedName>
    <definedName name="ddd">#REF!</definedName>
    <definedName name="dddd">#REF!</definedName>
    <definedName name="ddff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ddff">#REF!</definedName>
    <definedName name="fff">#REF!</definedName>
    <definedName name="FJDSFJKN">#REF!</definedName>
    <definedName name="NOMBRE">#REF!</definedName>
    <definedName name="Región">'[2]Criterios - No tocar'!$B$1:$K$1</definedName>
    <definedName name="Trimestre">'[2]Criterios - No tocar'!$M$2:$M$6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" l="1"/>
  <c r="G39" i="1" s="1"/>
  <c r="L37" i="1"/>
  <c r="E37" i="1"/>
  <c r="G36" i="1"/>
  <c r="C36" i="1"/>
  <c r="G35" i="1"/>
  <c r="C35" i="1"/>
  <c r="G34" i="1"/>
  <c r="C34" i="1"/>
  <c r="G33" i="1"/>
  <c r="C33" i="1"/>
  <c r="G32" i="1"/>
  <c r="C32" i="1"/>
  <c r="G31" i="1"/>
  <c r="C31" i="1"/>
  <c r="C37" i="1" s="1"/>
  <c r="E28" i="1"/>
  <c r="E41" i="1" s="1"/>
  <c r="G27" i="1"/>
  <c r="C27" i="1"/>
  <c r="G26" i="1"/>
  <c r="C26" i="1"/>
  <c r="G25" i="1"/>
  <c r="C25" i="1"/>
  <c r="C28" i="1" s="1"/>
  <c r="B11" i="1"/>
  <c r="G28" i="1" l="1"/>
  <c r="C41" i="1"/>
  <c r="I28" i="1"/>
  <c r="G37" i="1"/>
  <c r="I37" i="1"/>
  <c r="I41" i="1" l="1"/>
  <c r="G41" i="1"/>
</calcChain>
</file>

<file path=xl/sharedStrings.xml><?xml version="1.0" encoding="utf-8"?>
<sst xmlns="http://schemas.openxmlformats.org/spreadsheetml/2006/main" count="24" uniqueCount="23">
  <si>
    <t>SERVICIO NACIONAL DE SALUD</t>
  </si>
  <si>
    <t>INSTITUTO NACIONAL DEL CÁNCER ROSA EMILIA SÁNCHEZ PÉREZ DE TAVARES</t>
  </si>
  <si>
    <t>INCART</t>
  </si>
  <si>
    <t xml:space="preserve"> ESTADO DE RENDIMIENTO FINANCIERO </t>
  </si>
  <si>
    <t>(Valores expresados en pesos dominicanos-RD$)</t>
  </si>
  <si>
    <t xml:space="preserve">MAYO    2024. </t>
  </si>
  <si>
    <t xml:space="preserve">ABRIL   2024. </t>
  </si>
  <si>
    <t>%</t>
  </si>
  <si>
    <t>Ingresos (Notas 38,39,40)</t>
  </si>
  <si>
    <t>Ingresos por transacciones con contraprestación (Nota 38)</t>
  </si>
  <si>
    <t>Transferencias y donaciones (Nota 39)</t>
  </si>
  <si>
    <t>Recargos, multas y otros ingresos (Nota 40)</t>
  </si>
  <si>
    <t>Total ingresos</t>
  </si>
  <si>
    <t>Gastos (Notas 41.42.43,44,46,47,48)</t>
  </si>
  <si>
    <t>Sueldos, salarios y beneficios a empleados (Nota 41)</t>
  </si>
  <si>
    <t>Subvención y otros pagos por transferencias  (Nota 42)</t>
  </si>
  <si>
    <t>Suministros y material para consumo (Nota 43)</t>
  </si>
  <si>
    <t>Gasto de depreciación y amortización (Nota 44)</t>
  </si>
  <si>
    <t>Otros gastos (Nota 46)</t>
  </si>
  <si>
    <t>Gastos financieros (Nota 47)</t>
  </si>
  <si>
    <t>Total gastos</t>
  </si>
  <si>
    <t>Ganancia (perdida) por diferencia cambiaria (Nota 27)</t>
  </si>
  <si>
    <t>Resultado del período (ahorro / 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</si>
</sst>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0000000"/>
    <numFmt numFmtId="167" formatCode="#,##0.000"/>
    <numFmt numFmtId="168" formatCode="0.000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Verdana"/>
      <family val="2"/>
    </font>
    <font>
      <sz val="20"/>
      <color theme="1"/>
      <name val="Calibri"/>
      <family val="2"/>
      <scheme val="minor"/>
    </font>
    <font>
      <sz val="20"/>
      <color theme="1"/>
      <name val="Verdana"/>
      <family val="2"/>
    </font>
    <font>
      <b/>
      <sz val="20"/>
      <color rgb="FF231F20"/>
      <name val="Verdana"/>
      <family val="2"/>
    </font>
    <font>
      <b/>
      <sz val="20"/>
      <color theme="1"/>
      <name val="Verdana"/>
      <family val="2"/>
    </font>
    <font>
      <sz val="20"/>
      <color rgb="FF231F20"/>
      <name val="Verdana"/>
      <family val="2"/>
    </font>
    <font>
      <b/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9" fontId="2" fillId="0" borderId="0" xfId="2" applyFont="1" applyAlignment="1"/>
    <xf numFmtId="0" fontId="3" fillId="0" borderId="0" xfId="0" applyFont="1"/>
    <xf numFmtId="9" fontId="3" fillId="0" borderId="0" xfId="2" applyFont="1" applyAlignment="1"/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 applyBorder="1" applyAlignment="1">
      <alignment horizontal="right"/>
    </xf>
    <xf numFmtId="9" fontId="4" fillId="0" borderId="0" xfId="2" applyFont="1" applyAlignment="1"/>
    <xf numFmtId="9" fontId="4" fillId="0" borderId="0" xfId="2" applyFont="1"/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9" fontId="6" fillId="2" borderId="0" xfId="2" applyFont="1" applyFill="1" applyAlignment="1">
      <alignment horizontal="center"/>
    </xf>
    <xf numFmtId="14" fontId="5" fillId="0" borderId="0" xfId="1" applyNumberFormat="1" applyFont="1" applyBorder="1" applyAlignment="1">
      <alignment horizontal="center" vertical="center" wrapText="1"/>
    </xf>
    <xf numFmtId="9" fontId="3" fillId="0" borderId="0" xfId="2" applyFont="1"/>
    <xf numFmtId="0" fontId="5" fillId="0" borderId="0" xfId="0" applyFont="1" applyAlignment="1">
      <alignment horizontal="left" vertical="center"/>
    </xf>
    <xf numFmtId="43" fontId="4" fillId="0" borderId="0" xfId="0" applyNumberFormat="1" applyFont="1"/>
    <xf numFmtId="0" fontId="7" fillId="0" borderId="0" xfId="0" applyFont="1" applyAlignment="1">
      <alignment horizontal="left" vertical="center"/>
    </xf>
    <xf numFmtId="3" fontId="7" fillId="0" borderId="0" xfId="1" applyNumberFormat="1" applyFont="1" applyFill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65" fontId="7" fillId="0" borderId="0" xfId="1" applyNumberFormat="1" applyFont="1" applyFill="1" applyAlignment="1">
      <alignment horizontal="center" vertical="center"/>
    </xf>
    <xf numFmtId="9" fontId="7" fillId="0" borderId="0" xfId="2" applyFont="1" applyFill="1" applyAlignment="1">
      <alignment horizontal="center" vertical="center"/>
    </xf>
    <xf numFmtId="43" fontId="3" fillId="0" borderId="0" xfId="0" applyNumberFormat="1" applyFont="1"/>
    <xf numFmtId="165" fontId="7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/>
    </xf>
    <xf numFmtId="3" fontId="5" fillId="0" borderId="1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9" fontId="7" fillId="2" borderId="0" xfId="2" applyFont="1" applyFill="1" applyAlignment="1">
      <alignment horizontal="center" vertical="center"/>
    </xf>
    <xf numFmtId="164" fontId="4" fillId="0" borderId="0" xfId="1" applyFont="1"/>
    <xf numFmtId="10" fontId="4" fillId="0" borderId="0" xfId="2" applyNumberFormat="1" applyFont="1"/>
    <xf numFmtId="166" fontId="3" fillId="0" borderId="0" xfId="0" applyNumberFormat="1" applyFont="1"/>
    <xf numFmtId="164" fontId="3" fillId="0" borderId="0" xfId="1" applyFont="1"/>
    <xf numFmtId="3" fontId="3" fillId="0" borderId="0" xfId="0" applyNumberFormat="1" applyFont="1"/>
    <xf numFmtId="0" fontId="4" fillId="0" borderId="0" xfId="0" applyFont="1" applyAlignment="1">
      <alignment horizontal="left" vertical="center"/>
    </xf>
    <xf numFmtId="3" fontId="4" fillId="0" borderId="0" xfId="1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3" fontId="4" fillId="0" borderId="0" xfId="1" applyNumberFormat="1" applyFont="1" applyFill="1" applyAlignment="1">
      <alignment horizontal="right"/>
    </xf>
    <xf numFmtId="165" fontId="3" fillId="0" borderId="0" xfId="0" applyNumberFormat="1" applyFont="1"/>
    <xf numFmtId="10" fontId="7" fillId="2" borderId="0" xfId="2" applyNumberFormat="1" applyFont="1" applyFill="1" applyAlignment="1">
      <alignment horizontal="center" vertical="center"/>
    </xf>
    <xf numFmtId="43" fontId="9" fillId="0" borderId="0" xfId="0" applyNumberFormat="1" applyFont="1"/>
    <xf numFmtId="43" fontId="4" fillId="0" borderId="0" xfId="2" applyNumberFormat="1" applyFont="1" applyFill="1" applyBorder="1" applyAlignment="1">
      <alignment vertical="center"/>
    </xf>
    <xf numFmtId="167" fontId="3" fillId="0" borderId="0" xfId="0" applyNumberFormat="1" applyFont="1"/>
    <xf numFmtId="164" fontId="4" fillId="0" borderId="0" xfId="0" applyNumberFormat="1" applyFont="1"/>
    <xf numFmtId="43" fontId="3" fillId="0" borderId="0" xfId="2" applyNumberFormat="1" applyFont="1"/>
    <xf numFmtId="0" fontId="4" fillId="0" borderId="0" xfId="0" applyFont="1" applyAlignment="1">
      <alignment horizontal="left"/>
    </xf>
    <xf numFmtId="164" fontId="4" fillId="0" borderId="0" xfId="1" applyFont="1" applyFill="1" applyBorder="1" applyAlignment="1">
      <alignment horizontal="right"/>
    </xf>
    <xf numFmtId="165" fontId="4" fillId="0" borderId="0" xfId="0" applyNumberFormat="1" applyFont="1"/>
    <xf numFmtId="164" fontId="5" fillId="0" borderId="2" xfId="1" applyFont="1" applyFill="1" applyBorder="1" applyAlignment="1">
      <alignment horizontal="right" vertical="center"/>
    </xf>
    <xf numFmtId="3" fontId="5" fillId="0" borderId="2" xfId="1" applyNumberFormat="1" applyFont="1" applyFill="1" applyBorder="1" applyAlignment="1">
      <alignment horizontal="right" vertical="center"/>
    </xf>
    <xf numFmtId="9" fontId="4" fillId="3" borderId="0" xfId="2" applyFont="1" applyFill="1"/>
    <xf numFmtId="164" fontId="4" fillId="0" borderId="0" xfId="1" applyFont="1" applyFill="1" applyAlignment="1">
      <alignment horizontal="right"/>
    </xf>
    <xf numFmtId="164" fontId="4" fillId="0" borderId="0" xfId="1" applyFont="1" applyFill="1"/>
    <xf numFmtId="9" fontId="4" fillId="0" borderId="0" xfId="2" applyFont="1" applyFill="1"/>
    <xf numFmtId="0" fontId="4" fillId="0" borderId="0" xfId="2" applyNumberFormat="1" applyFont="1" applyFill="1"/>
    <xf numFmtId="168" fontId="4" fillId="0" borderId="0" xfId="2" applyNumberFormat="1" applyFont="1" applyFill="1"/>
    <xf numFmtId="0" fontId="7" fillId="0" borderId="0" xfId="0" applyFont="1" applyAlignment="1">
      <alignment vertical="center"/>
    </xf>
    <xf numFmtId="10" fontId="4" fillId="0" borderId="0" xfId="2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164" fontId="3" fillId="0" borderId="0" xfId="1" applyFont="1" applyFill="1" applyAlignment="1">
      <alignment horizontal="right"/>
    </xf>
    <xf numFmtId="164" fontId="3" fillId="0" borderId="0" xfId="1" applyFont="1" applyFill="1" applyBorder="1" applyAlignment="1">
      <alignment horizontal="right"/>
    </xf>
    <xf numFmtId="164" fontId="3" fillId="0" borderId="0" xfId="1" applyFont="1" applyFill="1"/>
    <xf numFmtId="0" fontId="3" fillId="0" borderId="0" xfId="1" applyNumberFormat="1" applyFont="1" applyAlignment="1">
      <alignment horizontal="right"/>
    </xf>
    <xf numFmtId="164" fontId="3" fillId="0" borderId="0" xfId="1" applyFont="1" applyBorder="1" applyAlignment="1">
      <alignment horizontal="right"/>
    </xf>
    <xf numFmtId="164" fontId="3" fillId="0" borderId="0" xfId="1" applyFont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1593109</xdr:colOff>
      <xdr:row>0</xdr:row>
      <xdr:rowOff>325617</xdr:rowOff>
    </xdr:from>
    <xdr:to>
      <xdr:col>4</xdr:col>
      <xdr:colOff>1365110</xdr:colOff>
      <xdr:row>3</xdr:row>
      <xdr:rowOff>188048</xdr:rowOff>
    </xdr:to>
    <xdr:pic>
      <xdr:nvPicPr>
        <xdr:cNvPr id="2" name="Imagen 1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0718059" y="325617"/>
          <a:ext cx="3229576" cy="8625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78922</xdr:colOff>
      <xdr:row>1</xdr:row>
      <xdr:rowOff>114300</xdr:rowOff>
    </xdr:from>
    <xdr:to>
      <xdr:col>1</xdr:col>
      <xdr:colOff>2552700</xdr:colOff>
      <xdr:row>4</xdr:row>
      <xdr:rowOff>72820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997" y="447675"/>
          <a:ext cx="2473778" cy="95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167014</xdr:colOff>
      <xdr:row>47</xdr:row>
      <xdr:rowOff>135698</xdr:rowOff>
    </xdr:from>
    <xdr:to>
      <xdr:col>5</xdr:col>
      <xdr:colOff>730686</xdr:colOff>
      <xdr:row>59</xdr:row>
      <xdr:rowOff>62629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8089" y="14137448"/>
          <a:ext cx="14212997" cy="3908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FINANCIERO%20%20MAYO%202024%20ultimo%20revisado-20-06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 de asignacion REGALIA"/>
      <sheetName val="CONSOLIDADOS ING Y GTOS ENE-DIC"/>
      <sheetName val="ajuste"/>
      <sheetName val="Hoja22"/>
      <sheetName val="DIARIO ACUMULADO"/>
      <sheetName val="Estado de Situación MES ."/>
      <sheetName val="Est. de Rendimiento MES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Hoja5"/>
      <sheetName val="Hoja12"/>
      <sheetName val="FLUJO CAJA FEB."/>
      <sheetName val="CUENTS POR PAGAR "/>
      <sheetName val="EJECUCION PRESUP."/>
      <sheetName val="NOTAS DEL MES"/>
      <sheetName val="GLOSAS "/>
      <sheetName val="ingresos pro venta de servicios"/>
      <sheetName val="cuentas por cobrar ars (2)"/>
      <sheetName val="cuentas por cobrar ars"/>
      <sheetName val="Hoja11"/>
      <sheetName val="Hoja15"/>
      <sheetName val="Hoja18"/>
      <sheetName val="Hoja27"/>
      <sheetName val="adquisicion activos fijos"/>
      <sheetName val="activos fijos de marzo"/>
      <sheetName val="Hoja43"/>
      <sheetName val="taba p final"/>
      <sheetName val="Hoja34"/>
      <sheetName val="DIARIO GENERAL MAYO 2024"/>
      <sheetName val="Hoja16"/>
      <sheetName val="Hoja2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B9" t="str">
            <v>AL 31 DE MAYO   2024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58">
          <cell r="C758">
            <v>60149389.861469239</v>
          </cell>
        </row>
        <row r="802">
          <cell r="C802">
            <v>30977660.577000003</v>
          </cell>
        </row>
        <row r="842">
          <cell r="C842">
            <v>153533.51</v>
          </cell>
        </row>
        <row r="900">
          <cell r="C900">
            <v>56004659.723533005</v>
          </cell>
        </row>
        <row r="915">
          <cell r="C915">
            <v>6045037.3245751644</v>
          </cell>
        </row>
        <row r="1029">
          <cell r="C1029">
            <v>23430927.894883566</v>
          </cell>
        </row>
        <row r="1037">
          <cell r="C1037">
            <v>9960241.6702677775</v>
          </cell>
        </row>
        <row r="1101">
          <cell r="C1101">
            <v>9309815.2141152583</v>
          </cell>
        </row>
        <row r="1119">
          <cell r="C1119">
            <v>54215.68</v>
          </cell>
        </row>
        <row r="1140">
          <cell r="C1140">
            <v>27977.373999999953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7:Q55"/>
  <sheetViews>
    <sheetView showGridLines="0" tabSelected="1" view="pageBreakPreview" zoomScale="79" zoomScaleNormal="60" zoomScaleSheetLayoutView="79" workbookViewId="0">
      <selection activeCell="B10" sqref="B10:E10"/>
    </sheetView>
  </sheetViews>
  <sheetFormatPr baseColWidth="10" defaultColWidth="11.42578125" defaultRowHeight="26.25" x14ac:dyDescent="0.4"/>
  <cols>
    <col min="1" max="1" width="14.7109375" style="4" customWidth="1"/>
    <col min="2" max="2" width="122.140625" style="4" customWidth="1"/>
    <col min="3" max="3" width="46.140625" style="64" customWidth="1"/>
    <col min="4" max="4" width="5.7109375" style="63" customWidth="1"/>
    <col min="5" max="5" width="30.7109375" style="4" customWidth="1"/>
    <col min="6" max="6" width="26" style="4" customWidth="1"/>
    <col min="7" max="7" width="29.85546875" style="15" customWidth="1"/>
    <col min="8" max="8" width="64" style="15" customWidth="1"/>
    <col min="9" max="9" width="42" style="4" bestFit="1" customWidth="1"/>
    <col min="10" max="10" width="33.42578125" style="4" customWidth="1"/>
    <col min="11" max="11" width="31.85546875" style="15" customWidth="1"/>
    <col min="12" max="12" width="5.7109375" style="15" customWidth="1"/>
    <col min="13" max="13" width="27.140625" style="4" customWidth="1"/>
    <col min="14" max="14" width="34.5703125" style="4" customWidth="1"/>
    <col min="15" max="15" width="13.7109375" style="4" bestFit="1" customWidth="1"/>
    <col min="16" max="17" width="32.85546875" style="4" bestFit="1" customWidth="1"/>
    <col min="18" max="16384" width="11.42578125" style="4"/>
  </cols>
  <sheetData>
    <row r="7" spans="2:12" x14ac:dyDescent="0.4">
      <c r="B7" s="1" t="s">
        <v>0</v>
      </c>
      <c r="C7" s="1"/>
      <c r="D7" s="1"/>
      <c r="E7" s="1"/>
      <c r="F7" s="2"/>
      <c r="G7" s="3"/>
      <c r="H7" s="3"/>
      <c r="I7" s="2"/>
      <c r="K7" s="5"/>
      <c r="L7" s="5"/>
    </row>
    <row r="8" spans="2:12" x14ac:dyDescent="0.4">
      <c r="B8" s="1" t="s">
        <v>1</v>
      </c>
      <c r="C8" s="1"/>
      <c r="D8" s="1"/>
      <c r="E8" s="1"/>
      <c r="F8" s="2"/>
      <c r="G8" s="3"/>
      <c r="H8" s="3"/>
      <c r="I8" s="2"/>
      <c r="K8" s="5"/>
      <c r="L8" s="5"/>
    </row>
    <row r="9" spans="2:12" x14ac:dyDescent="0.4">
      <c r="B9" s="1" t="s">
        <v>2</v>
      </c>
      <c r="C9" s="1"/>
      <c r="D9" s="1"/>
      <c r="E9" s="1"/>
      <c r="F9" s="2"/>
      <c r="G9" s="3"/>
      <c r="H9" s="3"/>
      <c r="I9" s="2"/>
      <c r="K9" s="5"/>
      <c r="L9" s="5"/>
    </row>
    <row r="10" spans="2:12" x14ac:dyDescent="0.4">
      <c r="B10" s="1" t="s">
        <v>3</v>
      </c>
      <c r="C10" s="1"/>
      <c r="D10" s="1"/>
      <c r="E10" s="1"/>
      <c r="F10" s="2"/>
      <c r="G10" s="3"/>
      <c r="H10" s="3"/>
      <c r="I10" s="2"/>
      <c r="K10" s="5"/>
      <c r="L10" s="5"/>
    </row>
    <row r="11" spans="2:12" x14ac:dyDescent="0.4">
      <c r="B11" s="1" t="str">
        <f>+'[1]Estado de Situación MES .'!B9:E9</f>
        <v>AL 31 DE MAYO   2024</v>
      </c>
      <c r="C11" s="1"/>
      <c r="D11" s="1"/>
      <c r="E11" s="1"/>
      <c r="F11" s="2"/>
      <c r="G11" s="3"/>
      <c r="H11" s="3"/>
      <c r="I11" s="2"/>
      <c r="K11" s="5"/>
      <c r="L11" s="5"/>
    </row>
    <row r="12" spans="2:12" x14ac:dyDescent="0.4">
      <c r="B12" s="1" t="s">
        <v>4</v>
      </c>
      <c r="C12" s="1"/>
      <c r="D12" s="1"/>
      <c r="E12" s="1"/>
      <c r="F12" s="2"/>
      <c r="G12" s="3"/>
      <c r="H12" s="3"/>
      <c r="I12" s="2"/>
      <c r="K12" s="5"/>
      <c r="L12" s="5"/>
    </row>
    <row r="13" spans="2:12" x14ac:dyDescent="0.4">
      <c r="B13" s="6"/>
      <c r="C13" s="7"/>
      <c r="D13" s="8"/>
      <c r="E13" s="6"/>
      <c r="F13" s="6"/>
      <c r="G13" s="9"/>
      <c r="H13" s="10"/>
      <c r="I13" s="6"/>
      <c r="K13" s="5"/>
      <c r="L13" s="5"/>
    </row>
    <row r="14" spans="2:12" x14ac:dyDescent="0.4">
      <c r="B14" s="6"/>
      <c r="C14" s="7"/>
      <c r="D14" s="8"/>
      <c r="E14" s="6"/>
      <c r="F14" s="6"/>
      <c r="G14" s="9"/>
      <c r="H14" s="10"/>
      <c r="I14" s="6"/>
      <c r="K14" s="5"/>
      <c r="L14" s="5"/>
    </row>
    <row r="15" spans="2:12" ht="22.5" hidden="1" customHeight="1" x14ac:dyDescent="0.4">
      <c r="B15" s="6"/>
      <c r="C15" s="7"/>
      <c r="D15" s="8"/>
      <c r="E15" s="6"/>
      <c r="F15" s="6"/>
      <c r="G15" s="9"/>
      <c r="H15" s="10"/>
      <c r="I15" s="6"/>
      <c r="K15" s="5"/>
      <c r="L15" s="5"/>
    </row>
    <row r="16" spans="2:12" ht="22.5" hidden="1" customHeight="1" x14ac:dyDescent="0.4">
      <c r="B16" s="6"/>
      <c r="C16" s="7"/>
      <c r="D16" s="8"/>
      <c r="E16" s="6"/>
      <c r="F16" s="6"/>
      <c r="G16" s="9"/>
      <c r="H16" s="10"/>
      <c r="I16" s="6"/>
      <c r="K16" s="5"/>
      <c r="L16" s="5"/>
    </row>
    <row r="17" spans="2:15" ht="22.5" hidden="1" customHeight="1" x14ac:dyDescent="0.4">
      <c r="B17" s="6"/>
      <c r="C17" s="7"/>
      <c r="D17" s="8"/>
      <c r="E17" s="6"/>
      <c r="F17" s="6"/>
      <c r="G17" s="9"/>
      <c r="H17" s="10"/>
      <c r="I17" s="6"/>
      <c r="K17" s="5"/>
      <c r="L17" s="5"/>
    </row>
    <row r="18" spans="2:15" ht="22.5" hidden="1" customHeight="1" x14ac:dyDescent="0.4">
      <c r="B18" s="6"/>
      <c r="C18" s="7"/>
      <c r="D18" s="8"/>
      <c r="E18" s="6"/>
      <c r="F18" s="6"/>
      <c r="G18" s="9"/>
      <c r="H18" s="10"/>
      <c r="I18" s="6"/>
      <c r="K18" s="5"/>
      <c r="L18" s="5"/>
    </row>
    <row r="19" spans="2:15" ht="22.5" hidden="1" customHeight="1" x14ac:dyDescent="0.4">
      <c r="B19" s="6"/>
      <c r="C19" s="7"/>
      <c r="D19" s="8"/>
      <c r="E19" s="6"/>
      <c r="F19" s="6"/>
      <c r="G19" s="9"/>
      <c r="H19" s="10"/>
      <c r="I19" s="6"/>
      <c r="K19" s="5"/>
      <c r="L19" s="5"/>
    </row>
    <row r="20" spans="2:15" ht="22.5" hidden="1" customHeight="1" x14ac:dyDescent="0.4">
      <c r="B20" s="6"/>
      <c r="C20" s="7"/>
      <c r="D20" s="8"/>
      <c r="E20" s="6"/>
      <c r="F20" s="6"/>
      <c r="G20" s="9"/>
      <c r="H20" s="10"/>
      <c r="I20" s="6"/>
      <c r="K20" s="5"/>
      <c r="L20" s="5"/>
    </row>
    <row r="21" spans="2:15" x14ac:dyDescent="0.4">
      <c r="B21" s="6"/>
      <c r="C21" s="7"/>
      <c r="D21" s="8"/>
      <c r="E21" s="6"/>
      <c r="F21" s="6"/>
      <c r="G21" s="9"/>
      <c r="H21" s="10"/>
      <c r="I21" s="6"/>
      <c r="K21" s="5"/>
      <c r="L21" s="5"/>
    </row>
    <row r="22" spans="2:15" x14ac:dyDescent="0.4">
      <c r="B22" s="6"/>
      <c r="C22" s="7"/>
      <c r="D22" s="8"/>
      <c r="E22" s="6"/>
      <c r="F22" s="6"/>
      <c r="G22" s="9"/>
      <c r="H22" s="10"/>
      <c r="I22" s="6"/>
      <c r="K22" s="5"/>
      <c r="L22" s="5"/>
    </row>
    <row r="23" spans="2:15" ht="49.5" x14ac:dyDescent="0.4">
      <c r="B23" s="6"/>
      <c r="C23" s="11" t="s">
        <v>5</v>
      </c>
      <c r="D23" s="12"/>
      <c r="E23" s="11" t="s">
        <v>6</v>
      </c>
      <c r="F23" s="6"/>
      <c r="G23" s="13" t="s">
        <v>7</v>
      </c>
      <c r="H23" s="14"/>
      <c r="I23" s="6"/>
    </row>
    <row r="24" spans="2:15" x14ac:dyDescent="0.4">
      <c r="B24" s="16" t="s">
        <v>8</v>
      </c>
      <c r="C24" s="7"/>
      <c r="D24" s="8"/>
      <c r="E24" s="7"/>
      <c r="F24" s="6"/>
      <c r="G24" s="10"/>
      <c r="H24" s="8"/>
      <c r="I24" s="17"/>
    </row>
    <row r="25" spans="2:15" x14ac:dyDescent="0.4">
      <c r="B25" s="18" t="s">
        <v>9</v>
      </c>
      <c r="C25" s="19">
        <f>+'[1]NOTAS DEL MES'!C758</f>
        <v>60149389.861469239</v>
      </c>
      <c r="D25" s="20"/>
      <c r="E25" s="19">
        <v>78065324.162974298</v>
      </c>
      <c r="F25" s="21"/>
      <c r="G25" s="22">
        <f>+C25/E25-1</f>
        <v>-0.22949926223456885</v>
      </c>
      <c r="H25" s="20"/>
      <c r="I25" s="17"/>
    </row>
    <row r="26" spans="2:15" x14ac:dyDescent="0.4">
      <c r="B26" s="18" t="s">
        <v>10</v>
      </c>
      <c r="C26" s="19">
        <f>+'[1]NOTAS DEL MES'!C802</f>
        <v>30977660.577000003</v>
      </c>
      <c r="D26" s="20"/>
      <c r="E26" s="19">
        <v>30247528.058000002</v>
      </c>
      <c r="F26" s="21"/>
      <c r="G26" s="22">
        <f t="shared" ref="G26:G36" si="0">+C26/E26-1</f>
        <v>2.4138584733270241E-2</v>
      </c>
      <c r="H26" s="20"/>
      <c r="I26" s="17"/>
      <c r="J26" s="23"/>
    </row>
    <row r="27" spans="2:15" x14ac:dyDescent="0.4">
      <c r="B27" s="18" t="s">
        <v>11</v>
      </c>
      <c r="C27" s="19">
        <f>+'[1]NOTAS DEL MES'!C842</f>
        <v>153533.51</v>
      </c>
      <c r="D27" s="24"/>
      <c r="E27" s="19">
        <v>185075.8</v>
      </c>
      <c r="F27" s="21"/>
      <c r="G27" s="22">
        <f t="shared" si="0"/>
        <v>-0.17042903502240692</v>
      </c>
      <c r="H27" s="20"/>
      <c r="I27" s="17"/>
      <c r="N27" s="25"/>
    </row>
    <row r="28" spans="2:15" ht="27" thickBot="1" x14ac:dyDescent="0.45">
      <c r="B28" s="16" t="s">
        <v>12</v>
      </c>
      <c r="C28" s="26">
        <f>SUM(C25:C27)</f>
        <v>91280583.948469251</v>
      </c>
      <c r="D28" s="27"/>
      <c r="E28" s="26">
        <f>SUM(E25:E27)</f>
        <v>108497928.02097429</v>
      </c>
      <c r="F28" s="21"/>
      <c r="G28" s="28">
        <f>+C28/E28-1</f>
        <v>-0.15868822922753578</v>
      </c>
      <c r="H28" s="27">
        <v>110794185.21760075</v>
      </c>
      <c r="I28" s="29">
        <f>+C28-H28</f>
        <v>-19513601.269131497</v>
      </c>
      <c r="J28" s="30"/>
      <c r="M28" s="31"/>
      <c r="N28" s="32"/>
      <c r="O28" s="33"/>
    </row>
    <row r="29" spans="2:15" x14ac:dyDescent="0.4">
      <c r="B29" s="34"/>
      <c r="C29" s="35"/>
      <c r="D29" s="35"/>
      <c r="E29" s="35"/>
      <c r="F29" s="21"/>
      <c r="G29" s="22"/>
      <c r="H29" s="35"/>
      <c r="I29" s="6"/>
      <c r="O29" s="33"/>
    </row>
    <row r="30" spans="2:15" x14ac:dyDescent="0.4">
      <c r="B30" s="36" t="s">
        <v>13</v>
      </c>
      <c r="C30" s="37"/>
      <c r="D30" s="35"/>
      <c r="E30" s="37"/>
      <c r="F30" s="21"/>
      <c r="G30" s="22"/>
      <c r="H30" s="35"/>
      <c r="I30" s="6"/>
    </row>
    <row r="31" spans="2:15" x14ac:dyDescent="0.4">
      <c r="B31" s="18" t="s">
        <v>14</v>
      </c>
      <c r="C31" s="19">
        <f>+'[1]NOTAS DEL MES'!C900</f>
        <v>56004659.723533005</v>
      </c>
      <c r="D31" s="20"/>
      <c r="E31" s="19">
        <v>101785376.529497</v>
      </c>
      <c r="F31" s="21"/>
      <c r="G31" s="22">
        <f>+C31/E31-1</f>
        <v>-0.44977695585472366</v>
      </c>
      <c r="H31" s="20"/>
      <c r="I31" s="17"/>
      <c r="K31" s="32"/>
      <c r="M31" s="32"/>
      <c r="N31" s="32"/>
    </row>
    <row r="32" spans="2:15" x14ac:dyDescent="0.4">
      <c r="B32" s="18" t="s">
        <v>15</v>
      </c>
      <c r="C32" s="19">
        <f>+'[1]NOTAS DEL MES'!C915</f>
        <v>6045037.3245751644</v>
      </c>
      <c r="D32" s="20"/>
      <c r="E32" s="19">
        <v>10251877.661500003</v>
      </c>
      <c r="F32" s="21"/>
      <c r="G32" s="22">
        <f>+C32/E32-1</f>
        <v>-0.41034827724517686</v>
      </c>
      <c r="H32" s="20"/>
      <c r="I32" s="17"/>
      <c r="M32" s="38"/>
    </row>
    <row r="33" spans="2:17" x14ac:dyDescent="0.4">
      <c r="B33" s="18" t="s">
        <v>16</v>
      </c>
      <c r="C33" s="19">
        <f>+'[1]NOTAS DEL MES'!C1029</f>
        <v>23430927.894883566</v>
      </c>
      <c r="D33" s="20"/>
      <c r="E33" s="19">
        <v>30355587.109449688</v>
      </c>
      <c r="F33" s="21"/>
      <c r="G33" s="22">
        <f t="shared" si="0"/>
        <v>-0.22811811181904229</v>
      </c>
      <c r="H33" s="20"/>
      <c r="I33" s="17"/>
      <c r="M33" s="38"/>
      <c r="N33" s="32"/>
      <c r="O33" s="33"/>
    </row>
    <row r="34" spans="2:17" x14ac:dyDescent="0.4">
      <c r="B34" s="18" t="s">
        <v>17</v>
      </c>
      <c r="C34" s="19">
        <f>+'[1]NOTAS DEL MES'!C1037</f>
        <v>9960241.6702677775</v>
      </c>
      <c r="D34" s="20"/>
      <c r="E34" s="19">
        <v>9386245.0528027769</v>
      </c>
      <c r="F34" s="21"/>
      <c r="G34" s="22">
        <f t="shared" si="0"/>
        <v>6.1152954587905484E-2</v>
      </c>
      <c r="H34" s="20"/>
      <c r="I34" s="17"/>
      <c r="M34" s="38"/>
      <c r="N34" s="33"/>
    </row>
    <row r="35" spans="2:17" x14ac:dyDescent="0.4">
      <c r="B35" s="18" t="s">
        <v>18</v>
      </c>
      <c r="C35" s="19">
        <f>+'[1]NOTAS DEL MES'!C1101</f>
        <v>9309815.2141152583</v>
      </c>
      <c r="D35" s="20"/>
      <c r="E35" s="19">
        <v>3904994.5200009169</v>
      </c>
      <c r="F35" s="21"/>
      <c r="G35" s="22">
        <f>+C35/E35-1</f>
        <v>1.3840789446519048</v>
      </c>
      <c r="H35" s="20"/>
      <c r="I35" s="17"/>
      <c r="M35" s="38"/>
      <c r="N35" s="32"/>
    </row>
    <row r="36" spans="2:17" x14ac:dyDescent="0.4">
      <c r="B36" s="18" t="s">
        <v>19</v>
      </c>
      <c r="C36" s="19">
        <f>+'[1]NOTAS DEL MES'!C1119</f>
        <v>54215.68</v>
      </c>
      <c r="D36" s="24"/>
      <c r="E36" s="19">
        <v>48326.43</v>
      </c>
      <c r="F36" s="21"/>
      <c r="G36" s="22">
        <f t="shared" si="0"/>
        <v>0.12186395725899879</v>
      </c>
      <c r="H36" s="20"/>
      <c r="I36" s="17"/>
      <c r="M36" s="38"/>
    </row>
    <row r="37" spans="2:17" ht="27" thickBot="1" x14ac:dyDescent="0.45">
      <c r="B37" s="16" t="s">
        <v>20</v>
      </c>
      <c r="C37" s="26">
        <f>SUM(C31:C36)</f>
        <v>104804897.50737478</v>
      </c>
      <c r="D37" s="27"/>
      <c r="E37" s="26">
        <f>SUM(E31:E36)</f>
        <v>155732407.30325037</v>
      </c>
      <c r="F37" s="21"/>
      <c r="G37" s="39">
        <f>+C37/E37-1</f>
        <v>-0.32701934477071848</v>
      </c>
      <c r="H37" s="27">
        <v>104056352.40978411</v>
      </c>
      <c r="I37" s="17">
        <f>+C37-H37</f>
        <v>748545.09759066999</v>
      </c>
      <c r="J37" s="40"/>
      <c r="K37" s="32"/>
      <c r="L37" s="41">
        <f>+J37-K37</f>
        <v>0</v>
      </c>
      <c r="M37" s="23"/>
      <c r="N37" s="23"/>
      <c r="O37" s="42"/>
      <c r="P37" s="32"/>
      <c r="Q37" s="32"/>
    </row>
    <row r="38" spans="2:17" x14ac:dyDescent="0.4">
      <c r="B38" s="34"/>
      <c r="C38" s="35"/>
      <c r="D38" s="35"/>
      <c r="E38" s="35"/>
      <c r="F38" s="29"/>
      <c r="G38" s="39"/>
      <c r="H38" s="35"/>
      <c r="I38" s="43"/>
      <c r="J38" s="23"/>
      <c r="K38" s="44"/>
      <c r="M38" s="23"/>
      <c r="N38" s="33"/>
    </row>
    <row r="39" spans="2:17" x14ac:dyDescent="0.4">
      <c r="B39" s="45" t="s">
        <v>21</v>
      </c>
      <c r="C39" s="46">
        <f>'[1]NOTAS DEL MES'!C1140</f>
        <v>27977.373999999953</v>
      </c>
      <c r="D39" s="46"/>
      <c r="E39" s="46">
        <v>37272.640000000014</v>
      </c>
      <c r="F39" s="6"/>
      <c r="G39" s="39">
        <f>+C39/E39-1</f>
        <v>-0.2493857692935102</v>
      </c>
      <c r="H39" s="46"/>
      <c r="I39" s="29"/>
      <c r="J39" s="23"/>
    </row>
    <row r="40" spans="2:17" x14ac:dyDescent="0.4">
      <c r="B40" s="45"/>
      <c r="C40" s="35"/>
      <c r="D40" s="35"/>
      <c r="E40" s="35"/>
      <c r="F40" s="6"/>
      <c r="G40" s="10"/>
      <c r="H40" s="35"/>
      <c r="I40" s="47"/>
      <c r="J40" s="38"/>
    </row>
    <row r="41" spans="2:17" ht="27" thickBot="1" x14ac:dyDescent="0.45">
      <c r="B41" s="16" t="s">
        <v>22</v>
      </c>
      <c r="C41" s="48">
        <f>+C28-C37-C39</f>
        <v>-13552290.932905527</v>
      </c>
      <c r="D41" s="27"/>
      <c r="E41" s="49">
        <f>+E28-E37-E39</f>
        <v>-47271751.92227608</v>
      </c>
      <c r="F41" s="43"/>
      <c r="G41" s="50">
        <f>+C41/E41-1</f>
        <v>-0.71331100748734433</v>
      </c>
      <c r="H41" s="27">
        <v>6737832.8078166395</v>
      </c>
      <c r="I41" s="29">
        <f>+C41-H41</f>
        <v>-20290123.740722165</v>
      </c>
      <c r="O41" s="33"/>
    </row>
    <row r="42" spans="2:17" ht="27" thickTop="1" x14ac:dyDescent="0.4">
      <c r="B42" s="34"/>
      <c r="C42" s="51"/>
      <c r="D42" s="46"/>
      <c r="E42" s="52"/>
      <c r="F42" s="6"/>
      <c r="G42" s="10"/>
      <c r="H42" s="53"/>
      <c r="I42" s="29"/>
    </row>
    <row r="43" spans="2:17" x14ac:dyDescent="0.4">
      <c r="B43" s="34"/>
      <c r="C43" s="51"/>
      <c r="D43" s="46"/>
      <c r="E43" s="52"/>
      <c r="F43" s="6"/>
      <c r="G43" s="10"/>
      <c r="H43" s="54"/>
      <c r="I43" s="6"/>
      <c r="J43" s="23"/>
    </row>
    <row r="44" spans="2:17" x14ac:dyDescent="0.4">
      <c r="B44" s="34"/>
      <c r="C44" s="51"/>
      <c r="D44" s="46"/>
      <c r="E44" s="52"/>
      <c r="F44" s="6"/>
      <c r="G44" s="10"/>
      <c r="H44" s="53"/>
      <c r="I44" s="6"/>
    </row>
    <row r="45" spans="2:17" x14ac:dyDescent="0.4">
      <c r="B45" s="34"/>
      <c r="C45" s="51"/>
      <c r="D45" s="46"/>
      <c r="E45" s="52"/>
      <c r="F45" s="6"/>
      <c r="G45" s="10"/>
      <c r="H45" s="52"/>
      <c r="I45" s="17"/>
    </row>
    <row r="46" spans="2:17" x14ac:dyDescent="0.4">
      <c r="B46" s="34"/>
      <c r="C46" s="51"/>
      <c r="D46" s="46"/>
      <c r="E46" s="52"/>
      <c r="F46" s="6"/>
      <c r="G46" s="10" t="s">
        <v>7</v>
      </c>
      <c r="H46" s="52"/>
      <c r="I46" s="6"/>
    </row>
    <row r="47" spans="2:17" x14ac:dyDescent="0.4">
      <c r="B47" s="34"/>
      <c r="C47" s="51"/>
      <c r="D47" s="46"/>
      <c r="E47" s="52"/>
      <c r="F47" s="6"/>
      <c r="G47" s="10"/>
      <c r="H47" s="53"/>
      <c r="I47" s="6"/>
    </row>
    <row r="48" spans="2:17" x14ac:dyDescent="0.4">
      <c r="B48" s="34"/>
      <c r="C48" s="51"/>
      <c r="D48" s="46"/>
      <c r="E48" s="52"/>
      <c r="F48" s="6"/>
      <c r="G48" s="10"/>
      <c r="H48" s="55"/>
      <c r="I48" s="6"/>
    </row>
    <row r="49" spans="2:9" x14ac:dyDescent="0.4">
      <c r="B49" s="34"/>
      <c r="C49" s="51"/>
      <c r="D49" s="46"/>
      <c r="E49" s="52"/>
      <c r="F49" s="6"/>
      <c r="G49" s="10"/>
      <c r="H49" s="53"/>
      <c r="I49" s="6"/>
    </row>
    <row r="50" spans="2:9" ht="24.75" customHeight="1" x14ac:dyDescent="0.4">
      <c r="B50" s="56"/>
      <c r="C50" s="51"/>
      <c r="D50" s="57"/>
      <c r="E50" s="52"/>
      <c r="F50" s="6"/>
      <c r="G50" s="10"/>
      <c r="H50" s="10"/>
      <c r="I50" s="6"/>
    </row>
    <row r="51" spans="2:9" x14ac:dyDescent="0.4">
      <c r="B51" s="58"/>
      <c r="C51" s="59"/>
      <c r="D51" s="60"/>
      <c r="E51" s="61"/>
    </row>
    <row r="52" spans="2:9" x14ac:dyDescent="0.4">
      <c r="B52" s="23"/>
      <c r="C52" s="62"/>
      <c r="E52" s="61"/>
    </row>
    <row r="53" spans="2:9" x14ac:dyDescent="0.4">
      <c r="B53" s="23"/>
      <c r="E53" s="61"/>
    </row>
    <row r="54" spans="2:9" x14ac:dyDescent="0.4">
      <c r="E54" s="61"/>
    </row>
    <row r="55" spans="2:9" x14ac:dyDescent="0.4">
      <c r="E55" s="61"/>
    </row>
  </sheetData>
  <mergeCells count="6">
    <mergeCell ref="B7:E7"/>
    <mergeCell ref="B8:E8"/>
    <mergeCell ref="B9:E9"/>
    <mergeCell ref="B10:E10"/>
    <mergeCell ref="B11:E11"/>
    <mergeCell ref="B12:E12"/>
  </mergeCells>
  <pageMargins left="0.47" right="0.56000000000000005" top="0.43307086614173229" bottom="0.74803149606299213" header="0.31496062992125984" footer="0.31496062992125984"/>
  <pageSetup scale="42" orientation="portrait" r:id="rId1"/>
  <headerFooter>
    <oddFooter>&amp;C1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de Rendimiento MES</vt:lpstr>
      <vt:lpstr>'Est. de Rendimiento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Mileisy Yobelin Almanzar Pujols</dc:creator>
  <cp:lastModifiedBy>Mileisy Yobelin Almanzar Pujols</cp:lastModifiedBy>
  <dcterms:created xsi:type="dcterms:W3CDTF">2024-06-21T14:10:17Z</dcterms:created>
  <dcterms:modified xsi:type="dcterms:W3CDTF">2024-06-21T14:10:42Z</dcterms:modified>
</cp:coreProperties>
</file>