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ESTADOS FINANCIEROS 2024\SISANOC 2024\"/>
    </mc:Choice>
  </mc:AlternateContent>
  <xr:revisionPtr revIDLastSave="0" documentId="8_{413385EB-31D6-4A1F-8914-EE563A9D3723}" xr6:coauthVersionLast="47" xr6:coauthVersionMax="47" xr10:uidLastSave="{00000000-0000-0000-0000-000000000000}"/>
  <bookViews>
    <workbookView xWindow="-120" yWindow="-120" windowWidth="20730" windowHeight="11160" xr2:uid="{13984727-EC58-4FEA-A8CC-4090E29A4611}"/>
  </bookViews>
  <sheets>
    <sheet name="ESTADO DE SITUACIO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5" i="1" l="1"/>
  <c r="E44" i="1"/>
  <c r="E45" i="1" s="1"/>
  <c r="C44" i="1"/>
  <c r="E43" i="1"/>
  <c r="C43" i="1"/>
  <c r="E38" i="1"/>
  <c r="E37" i="1"/>
  <c r="C37" i="1"/>
  <c r="C38" i="1" s="1"/>
  <c r="C34" i="1"/>
  <c r="E33" i="1"/>
  <c r="E34" i="1" s="1"/>
  <c r="E40" i="1" s="1"/>
  <c r="E47" i="1" s="1"/>
  <c r="C33" i="1"/>
  <c r="E32" i="1"/>
  <c r="C32" i="1"/>
  <c r="E31" i="1"/>
  <c r="C31" i="1"/>
  <c r="E30" i="1"/>
  <c r="C30" i="1"/>
  <c r="C25" i="1"/>
  <c r="C27" i="1" s="1"/>
  <c r="E24" i="1"/>
  <c r="E25" i="1" s="1"/>
  <c r="C24" i="1"/>
  <c r="E23" i="1"/>
  <c r="C23" i="1"/>
  <c r="E19" i="1"/>
  <c r="C19" i="1"/>
  <c r="E18" i="1"/>
  <c r="C18" i="1"/>
  <c r="E17" i="1"/>
  <c r="C17" i="1"/>
  <c r="C20" i="1" s="1"/>
  <c r="E16" i="1"/>
  <c r="E20" i="1" s="1"/>
  <c r="C16" i="1"/>
  <c r="E27" i="1" l="1"/>
  <c r="C40" i="1"/>
  <c r="C47" i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<sst xmlns="http://schemas.openxmlformats.org/spreadsheetml/2006/main" count="36" uniqueCount="36">
  <si>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</si>
  <si>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</si>
  <si>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</si>
  <si>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</si>
  <si>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 xml:space="preserve"> AL 31 DE DICIEMBRE 2024</t>
  </si>
  <si>
    <t>(Valores expresados en pesos dominicanos-RD$)</t>
  </si>
  <si>
    <t xml:space="preserve">DICIEMBRE 2024. </t>
  </si>
  <si>
    <t xml:space="preserve">DICIEMBRE 2023.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</si>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</sst>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\ _€_-;\-* #,##0\ _€_-;_-* &quot;-&quot;??\ _€_-;_-@_-"/>
    <numFmt numFmtId="165" formatCode="_(* #,##0_);_(* \(#,##0\);_(* &quot;-&quot;??_);_(@_)"/>
    <numFmt numFmtId="166" formatCode="_-* #,##0.00\ _€_-;\-* #,##0.00\ _€_-;_-* &quot;-&quot;??\ _€_-;_-@_-"/>
    <numFmt numFmtId="167" formatCode="_(* #,##0.0_);_(* \(#,##0.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43" fontId="3" fillId="2" borderId="0" xfId="1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43" fontId="5" fillId="2" borderId="0" xfId="1" applyFont="1" applyFill="1" applyAlignment="1">
      <alignment horizontal="center"/>
    </xf>
    <xf numFmtId="43" fontId="3" fillId="2" borderId="0" xfId="1" applyFont="1" applyFill="1" applyAlignment="1"/>
    <xf numFmtId="0" fontId="5" fillId="2" borderId="0" xfId="0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vertical="center" wrapText="1"/>
    </xf>
    <xf numFmtId="14" fontId="7" fillId="2" borderId="0" xfId="1" applyNumberFormat="1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164" fontId="6" fillId="2" borderId="0" xfId="1" applyNumberFormat="1" applyFont="1" applyFill="1" applyAlignment="1">
      <alignment vertical="center" wrapText="1"/>
    </xf>
    <xf numFmtId="164" fontId="6" fillId="2" borderId="0" xfId="1" applyNumberFormat="1" applyFont="1" applyFill="1" applyBorder="1" applyAlignment="1">
      <alignment vertical="center" wrapText="1"/>
    </xf>
    <xf numFmtId="43" fontId="8" fillId="2" borderId="0" xfId="1" applyFont="1" applyFill="1" applyAlignment="1">
      <alignment horizontal="center"/>
    </xf>
    <xf numFmtId="43" fontId="8" fillId="2" borderId="0" xfId="1" applyFont="1" applyFill="1"/>
    <xf numFmtId="0" fontId="8" fillId="2" borderId="0" xfId="0" applyFont="1" applyFill="1"/>
    <xf numFmtId="0" fontId="9" fillId="2" borderId="0" xfId="0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vertical="center" wrapText="1"/>
    </xf>
    <xf numFmtId="165" fontId="6" fillId="2" borderId="0" xfId="1" applyNumberFormat="1" applyFont="1" applyFill="1" applyAlignment="1">
      <alignment vertical="center" wrapText="1"/>
    </xf>
    <xf numFmtId="9" fontId="8" fillId="2" borderId="0" xfId="2" applyFont="1" applyFill="1" applyAlignment="1">
      <alignment horizontal="center"/>
    </xf>
    <xf numFmtId="43" fontId="8" fillId="2" borderId="0" xfId="0" applyNumberFormat="1" applyFont="1" applyFill="1"/>
    <xf numFmtId="164" fontId="6" fillId="0" borderId="0" xfId="1" applyNumberFormat="1" applyFont="1" applyFill="1" applyAlignment="1">
      <alignment vertical="center" wrapText="1"/>
    </xf>
    <xf numFmtId="164" fontId="6" fillId="2" borderId="0" xfId="1" applyNumberFormat="1" applyFont="1" applyFill="1" applyAlignment="1">
      <alignment horizontal="left" vertical="center" wrapText="1"/>
    </xf>
    <xf numFmtId="164" fontId="9" fillId="2" borderId="0" xfId="1" applyNumberFormat="1" applyFont="1" applyFill="1" applyBorder="1" applyAlignment="1">
      <alignment horizontal="left" vertical="center" wrapText="1"/>
    </xf>
    <xf numFmtId="164" fontId="6" fillId="0" borderId="0" xfId="1" applyNumberFormat="1" applyFont="1" applyFill="1" applyAlignment="1">
      <alignment horizontal="left" vertical="center" wrapText="1"/>
    </xf>
    <xf numFmtId="164" fontId="7" fillId="2" borderId="1" xfId="1" applyNumberFormat="1" applyFont="1" applyFill="1" applyBorder="1" applyAlignment="1">
      <alignment vertical="center" wrapText="1"/>
    </xf>
    <xf numFmtId="164" fontId="7" fillId="2" borderId="0" xfId="1" applyNumberFormat="1" applyFont="1" applyFill="1" applyBorder="1" applyAlignment="1">
      <alignment vertical="center" wrapText="1"/>
    </xf>
    <xf numFmtId="164" fontId="10" fillId="2" borderId="0" xfId="1" applyNumberFormat="1" applyFont="1" applyFill="1" applyAlignment="1">
      <alignment vertical="center" wrapText="1"/>
    </xf>
    <xf numFmtId="164" fontId="10" fillId="2" borderId="0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0" borderId="0" xfId="1" applyNumberFormat="1" applyFont="1" applyFill="1" applyAlignment="1">
      <alignment vertical="center" wrapText="1"/>
    </xf>
    <xf numFmtId="164" fontId="9" fillId="2" borderId="2" xfId="1" applyNumberFormat="1" applyFont="1" applyFill="1" applyBorder="1" applyAlignment="1">
      <alignment vertical="center" wrapText="1"/>
    </xf>
    <xf numFmtId="166" fontId="10" fillId="2" borderId="0" xfId="1" applyNumberFormat="1" applyFont="1" applyFill="1" applyAlignment="1">
      <alignment vertical="center" wrapText="1"/>
    </xf>
    <xf numFmtId="164" fontId="7" fillId="2" borderId="0" xfId="1" applyNumberFormat="1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164" fontId="11" fillId="2" borderId="0" xfId="1" applyNumberFormat="1" applyFont="1" applyFill="1" applyBorder="1" applyAlignment="1">
      <alignment vertical="center" wrapText="1"/>
    </xf>
    <xf numFmtId="164" fontId="6" fillId="2" borderId="2" xfId="1" applyNumberFormat="1" applyFont="1" applyFill="1" applyBorder="1" applyAlignment="1">
      <alignment vertical="center" wrapText="1"/>
    </xf>
    <xf numFmtId="164" fontId="12" fillId="2" borderId="0" xfId="1" applyNumberFormat="1" applyFont="1" applyFill="1" applyAlignment="1">
      <alignment vertical="center" wrapText="1"/>
    </xf>
    <xf numFmtId="164" fontId="12" fillId="2" borderId="0" xfId="1" applyNumberFormat="1" applyFont="1" applyFill="1" applyBorder="1" applyAlignment="1">
      <alignment vertical="center" wrapText="1"/>
    </xf>
    <xf numFmtId="164" fontId="11" fillId="2" borderId="0" xfId="1" applyNumberFormat="1" applyFont="1" applyFill="1" applyAlignment="1">
      <alignment vertical="center" wrapText="1"/>
    </xf>
    <xf numFmtId="164" fontId="13" fillId="2" borderId="0" xfId="1" applyNumberFormat="1" applyFont="1" applyFill="1" applyAlignment="1">
      <alignment vertical="center" wrapText="1"/>
    </xf>
    <xf numFmtId="164" fontId="14" fillId="2" borderId="0" xfId="1" applyNumberFormat="1" applyFont="1" applyFill="1" applyBorder="1" applyAlignment="1">
      <alignment vertical="center" wrapText="1"/>
    </xf>
    <xf numFmtId="164" fontId="14" fillId="2" borderId="3" xfId="1" applyNumberFormat="1" applyFont="1" applyFill="1" applyBorder="1" applyAlignment="1">
      <alignment horizontal="center" vertical="center" wrapText="1"/>
    </xf>
    <xf numFmtId="164" fontId="14" fillId="2" borderId="3" xfId="1" applyNumberFormat="1" applyFont="1" applyFill="1" applyBorder="1" applyAlignment="1">
      <alignment vertical="center" wrapText="1"/>
    </xf>
    <xf numFmtId="0" fontId="15" fillId="2" borderId="0" xfId="0" applyFont="1" applyFill="1" applyAlignment="1">
      <alignment vertical="center"/>
    </xf>
    <xf numFmtId="164" fontId="14" fillId="2" borderId="4" xfId="1" applyNumberFormat="1" applyFont="1" applyFill="1" applyBorder="1"/>
    <xf numFmtId="164" fontId="14" fillId="2" borderId="0" xfId="1" applyNumberFormat="1" applyFont="1" applyFill="1" applyBorder="1"/>
    <xf numFmtId="164" fontId="16" fillId="2" borderId="0" xfId="1" applyNumberFormat="1" applyFont="1" applyFill="1" applyBorder="1"/>
    <xf numFmtId="0" fontId="17" fillId="2" borderId="0" xfId="0" applyFont="1" applyFill="1" applyAlignment="1">
      <alignment vertical="center"/>
    </xf>
    <xf numFmtId="43" fontId="18" fillId="2" borderId="0" xfId="1" applyFont="1" applyFill="1" applyBorder="1"/>
    <xf numFmtId="164" fontId="18" fillId="2" borderId="0" xfId="1" applyNumberFormat="1" applyFont="1" applyFill="1" applyBorder="1"/>
    <xf numFmtId="167" fontId="18" fillId="2" borderId="0" xfId="1" applyNumberFormat="1" applyFont="1" applyFill="1" applyBorder="1"/>
    <xf numFmtId="165" fontId="18" fillId="2" borderId="0" xfId="1" applyNumberFormat="1" applyFont="1" applyFill="1" applyBorder="1"/>
    <xf numFmtId="166" fontId="18" fillId="2" borderId="0" xfId="1" applyNumberFormat="1" applyFont="1" applyFill="1" applyBorder="1"/>
    <xf numFmtId="0" fontId="8" fillId="2" borderId="0" xfId="0" applyFont="1" applyFill="1" applyAlignment="1">
      <alignment vertical="center"/>
    </xf>
    <xf numFmtId="43" fontId="19" fillId="2" borderId="0" xfId="1" applyFont="1" applyFill="1"/>
    <xf numFmtId="164" fontId="19" fillId="2" borderId="0" xfId="1" applyNumberFormat="1" applyFont="1" applyFill="1" applyBorder="1"/>
    <xf numFmtId="164" fontId="19" fillId="2" borderId="0" xfId="1" applyNumberFormat="1" applyFont="1" applyFill="1"/>
    <xf numFmtId="166" fontId="19" fillId="2" borderId="0" xfId="1" applyNumberFormat="1" applyFont="1" applyFill="1"/>
    <xf numFmtId="164" fontId="8" fillId="2" borderId="0" xfId="1" applyNumberFormat="1" applyFont="1" applyFill="1"/>
    <xf numFmtId="43" fontId="20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21" fillId="2" borderId="0" xfId="1" applyNumberFormat="1" applyFont="1" applyFill="1" applyBorder="1"/>
    <xf numFmtId="164" fontId="3" fillId="2" borderId="0" xfId="1" applyNumberFormat="1" applyFont="1" applyFill="1"/>
    <xf numFmtId="164" fontId="3" fillId="2" borderId="0" xfId="1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98106</xdr:colOff>
      <xdr:row>0</xdr:row>
      <xdr:rowOff>80283</xdr:rowOff>
    </xdr:from>
    <xdr:to>
      <xdr:col>6</xdr:col>
      <xdr:colOff>6192</xdr:colOff>
      <xdr:row>3</xdr:row>
      <xdr:rowOff>149828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FE307C3D-7D08-46DE-8800-A72D38CA5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1681" y="80283"/>
          <a:ext cx="2260761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35244</xdr:rowOff>
    </xdr:from>
    <xdr:to>
      <xdr:col>1</xdr:col>
      <xdr:colOff>2033536</xdr:colOff>
      <xdr:row>3</xdr:row>
      <xdr:rowOff>138590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9A23C470-F3C3-4807-ACA3-CC6EC785AF4E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35244"/>
          <a:ext cx="2138311" cy="7034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572648</xdr:colOff>
      <xdr:row>51</xdr:row>
      <xdr:rowOff>306617</xdr:rowOff>
    </xdr:from>
    <xdr:to>
      <xdr:col>4</xdr:col>
      <xdr:colOff>933450</xdr:colOff>
      <xdr:row>56</xdr:row>
      <xdr:rowOff>155123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41ACCF-55D5-43FF-AE30-C8D3659965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0006" r="2447" b="10523"/>
        <a:stretch/>
      </xdr:blipFill>
      <xdr:spPr>
        <a:xfrm>
          <a:off x="725048" y="9402992"/>
          <a:ext cx="6485377" cy="10200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se.padilla\Desktop\INFORMACIONES%20TERMINADAS%20Y%20ENVIADAS\ESTADOS%20FINANCIEROS%202024\SISANOC%202024\ESTADOS%20FINANCIEROS%20ANUAL%202024.xlsx" TargetMode="External"/><Relationship Id="rId1" Type="http://schemas.openxmlformats.org/officeDocument/2006/relationships/externalLinkPath" Target="ESTADOS%20FINANCIEROS%20ANUA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ADO COMPARATIVO"/>
      <sheetName val="CAMBIO PATRIMONIO"/>
      <sheetName val="FLUJO DE EFECTIVO"/>
      <sheetName val="RENDIMIENTO"/>
      <sheetName val="ESTADO DE SITUACION"/>
      <sheetName val="NOTASS"/>
      <sheetName val="TABLA BG.R"/>
      <sheetName val="TABLA FLUJO"/>
      <sheetName val="ED"/>
      <sheetName val="CXP DICIEMBRE"/>
      <sheetName val="ADICION ACT. 2024"/>
      <sheetName val="PRESUPUESTO"/>
    </sheetNames>
    <sheetDataSet>
      <sheetData sheetId="0"/>
      <sheetData sheetId="1"/>
      <sheetData sheetId="2"/>
      <sheetData sheetId="3"/>
      <sheetData sheetId="4"/>
      <sheetData sheetId="5">
        <row r="100">
          <cell r="D100">
            <v>7686946.7949516885</v>
          </cell>
          <cell r="E100">
            <v>-20427683.529999997</v>
          </cell>
        </row>
        <row r="125">
          <cell r="D125">
            <v>296197107.02464706</v>
          </cell>
          <cell r="E125">
            <v>305871444.8847217</v>
          </cell>
        </row>
        <row r="250">
          <cell r="D250">
            <v>187716692.61923561</v>
          </cell>
          <cell r="E250">
            <v>232506329.47</v>
          </cell>
        </row>
        <row r="287">
          <cell r="G287">
            <v>3829475.1500000004</v>
          </cell>
          <cell r="I287">
            <v>5335592.5500000007</v>
          </cell>
        </row>
        <row r="316">
          <cell r="D316">
            <v>54914801.855044335</v>
          </cell>
          <cell r="E316">
            <v>76842565.710000008</v>
          </cell>
        </row>
        <row r="331">
          <cell r="D331">
            <v>1505389.5200000023</v>
          </cell>
          <cell r="E331">
            <v>1505389.5200000023</v>
          </cell>
        </row>
        <row r="737">
          <cell r="D737">
            <v>216823378.67422876</v>
          </cell>
          <cell r="E737">
            <v>300521862</v>
          </cell>
        </row>
        <row r="1033">
          <cell r="D1033">
            <v>3479531.1064703371</v>
          </cell>
          <cell r="E1033">
            <v>3980937.04</v>
          </cell>
        </row>
        <row r="1049">
          <cell r="D1049">
            <v>24032488.906000026</v>
          </cell>
          <cell r="E1049">
            <v>0</v>
          </cell>
        </row>
        <row r="1074">
          <cell r="D1074">
            <v>6380747.4958999008</v>
          </cell>
          <cell r="E1074">
            <v>4405725</v>
          </cell>
        </row>
        <row r="1094">
          <cell r="D1094">
            <v>14143935.266570462</v>
          </cell>
          <cell r="E1094">
            <v>11282356</v>
          </cell>
        </row>
        <row r="1107">
          <cell r="D1107">
            <v>279936640</v>
          </cell>
          <cell r="E1107">
            <v>228736709</v>
          </cell>
        </row>
        <row r="1108">
          <cell r="D1108">
            <v>8559807.7428012136</v>
          </cell>
          <cell r="E1108">
            <v>51199931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66B6-1609-4D25-AC21-72AA0A37372B}">
  <dimension ref="B5:I81"/>
  <sheetViews>
    <sheetView tabSelected="1" view="pageBreakPreview" topLeftCell="A7" zoomScale="70" zoomScaleNormal="100" zoomScaleSheetLayoutView="70" workbookViewId="0">
      <selection activeCell="E43" sqref="E43"/>
    </sheetView>
  </sheetViews>
  <sheetFormatPr baseColWidth="10" defaultColWidth="11.42578125" defaultRowHeight="15.75" x14ac:dyDescent="0.25"/>
  <cols>
    <col min="1" max="1" width="2.28515625" style="4" customWidth="1"/>
    <col min="2" max="2" width="53.7109375" style="65" customWidth="1"/>
    <col min="3" max="3" width="30.140625" style="67" customWidth="1"/>
    <col min="4" max="4" width="8" style="68" customWidth="1"/>
    <col min="5" max="5" width="24.85546875" style="67" customWidth="1"/>
    <col min="6" max="6" width="2.42578125" style="2" customWidth="1"/>
    <col min="7" max="7" width="31.28515625" style="3" customWidth="1"/>
    <col min="8" max="8" width="22.28515625" style="4" customWidth="1"/>
    <col min="9" max="9" width="18.7109375" style="4" bestFit="1" customWidth="1"/>
    <col min="10" max="16384" width="11.42578125" style="4"/>
  </cols>
  <sheetData>
    <row r="5" spans="2:9" x14ac:dyDescent="0.25">
      <c r="B5" s="1" t="s">
        <v>0</v>
      </c>
      <c r="C5" s="1"/>
      <c r="D5" s="1"/>
      <c r="E5" s="1"/>
    </row>
    <row r="6" spans="2:9" x14ac:dyDescent="0.25">
      <c r="B6" s="5" t="s">
        <v>1</v>
      </c>
      <c r="C6" s="5"/>
      <c r="D6" s="5"/>
      <c r="E6" s="5"/>
    </row>
    <row r="7" spans="2:9" x14ac:dyDescent="0.25">
      <c r="B7" s="1" t="s">
        <v>2</v>
      </c>
      <c r="C7" s="1"/>
      <c r="D7" s="1"/>
      <c r="E7" s="1"/>
      <c r="F7" s="6"/>
      <c r="G7" s="7"/>
    </row>
    <row r="8" spans="2:9" x14ac:dyDescent="0.25">
      <c r="B8" s="5" t="s">
        <v>3</v>
      </c>
      <c r="C8" s="5"/>
      <c r="D8" s="5"/>
      <c r="E8" s="5"/>
      <c r="F8" s="6"/>
      <c r="G8" s="7"/>
    </row>
    <row r="9" spans="2:9" x14ac:dyDescent="0.25">
      <c r="B9" s="1" t="s">
        <v>4</v>
      </c>
      <c r="C9" s="1"/>
      <c r="D9" s="1"/>
      <c r="E9" s="1"/>
      <c r="F9" s="6"/>
      <c r="G9" s="7"/>
    </row>
    <row r="10" spans="2:9" x14ac:dyDescent="0.25">
      <c r="B10" s="1" t="s">
        <v>5</v>
      </c>
      <c r="C10" s="1"/>
      <c r="D10" s="1"/>
      <c r="E10" s="1"/>
      <c r="F10" s="6"/>
      <c r="G10" s="7"/>
    </row>
    <row r="11" spans="2:9" x14ac:dyDescent="0.25">
      <c r="B11" s="8"/>
      <c r="C11" s="9"/>
      <c r="D11" s="10"/>
      <c r="E11" s="9"/>
      <c r="F11" s="6"/>
      <c r="G11" s="7"/>
    </row>
    <row r="12" spans="2:9" ht="15" hidden="1" customHeight="1" x14ac:dyDescent="0.25">
      <c r="B12" s="8"/>
      <c r="C12" s="9"/>
      <c r="D12" s="10"/>
      <c r="E12" s="9"/>
      <c r="F12" s="6"/>
      <c r="G12" s="7"/>
    </row>
    <row r="13" spans="2:9" ht="30.75" customHeight="1" x14ac:dyDescent="0.25">
      <c r="B13" s="11"/>
      <c r="C13" s="12" t="s">
        <v>6</v>
      </c>
      <c r="D13" s="13"/>
      <c r="E13" s="12" t="s">
        <v>7</v>
      </c>
      <c r="F13" s="6"/>
      <c r="G13" s="7"/>
    </row>
    <row r="14" spans="2:9" x14ac:dyDescent="0.25">
      <c r="B14" s="14" t="s">
        <v>8</v>
      </c>
      <c r="C14" s="15"/>
      <c r="D14" s="16"/>
      <c r="E14" s="15"/>
      <c r="F14" s="17"/>
      <c r="G14" s="7"/>
    </row>
    <row r="15" spans="2:9" s="19" customFormat="1" ht="15" x14ac:dyDescent="0.2">
      <c r="B15" s="14" t="s">
        <v>9</v>
      </c>
      <c r="C15" s="15"/>
      <c r="D15" s="16"/>
      <c r="E15" s="15"/>
      <c r="F15" s="17"/>
      <c r="G15" s="18"/>
    </row>
    <row r="16" spans="2:9" s="19" customFormat="1" ht="15" x14ac:dyDescent="0.2">
      <c r="B16" s="20" t="s">
        <v>10</v>
      </c>
      <c r="C16" s="15">
        <f>[1]NOTASS!D100</f>
        <v>7686946.7949516885</v>
      </c>
      <c r="D16" s="21"/>
      <c r="E16" s="22">
        <f>[1]NOTASS!E100</f>
        <v>-20427683.529999997</v>
      </c>
      <c r="F16" s="23"/>
      <c r="G16" s="18"/>
      <c r="H16" s="24"/>
      <c r="I16" s="24"/>
    </row>
    <row r="17" spans="2:9" s="19" customFormat="1" ht="15" x14ac:dyDescent="0.2">
      <c r="B17" s="20" t="s">
        <v>11</v>
      </c>
      <c r="C17" s="25">
        <f>[1]NOTASS!D125</f>
        <v>296197107.02464706</v>
      </c>
      <c r="D17" s="21"/>
      <c r="E17" s="15">
        <f>[1]NOTASS!E125</f>
        <v>305871444.8847217</v>
      </c>
      <c r="F17" s="23"/>
      <c r="G17" s="18"/>
      <c r="H17" s="24"/>
      <c r="I17" s="24"/>
    </row>
    <row r="18" spans="2:9" s="19" customFormat="1" ht="15" x14ac:dyDescent="0.2">
      <c r="B18" s="20" t="s">
        <v>12</v>
      </c>
      <c r="C18" s="26">
        <f>[1]NOTASS!D250</f>
        <v>187716692.61923561</v>
      </c>
      <c r="D18" s="27"/>
      <c r="E18" s="26">
        <f>[1]NOTASS!E250</f>
        <v>232506329.47</v>
      </c>
      <c r="F18" s="23"/>
      <c r="G18" s="18"/>
      <c r="H18" s="24"/>
      <c r="I18" s="24"/>
    </row>
    <row r="19" spans="2:9" s="19" customFormat="1" ht="15" x14ac:dyDescent="0.2">
      <c r="B19" s="20" t="s">
        <v>13</v>
      </c>
      <c r="C19" s="28">
        <f>[1]NOTASS!I287</f>
        <v>5335592.5500000007</v>
      </c>
      <c r="D19" s="27"/>
      <c r="E19" s="26">
        <f>[1]NOTASS!G287</f>
        <v>3829475.1500000004</v>
      </c>
      <c r="F19" s="23"/>
      <c r="G19" s="18"/>
      <c r="H19" s="24"/>
      <c r="I19" s="24"/>
    </row>
    <row r="20" spans="2:9" s="19" customFormat="1" thickBot="1" x14ac:dyDescent="0.25">
      <c r="B20" s="14" t="s">
        <v>14</v>
      </c>
      <c r="C20" s="29">
        <f>SUM(C16:C19)</f>
        <v>496936338.98883432</v>
      </c>
      <c r="D20" s="30"/>
      <c r="E20" s="29">
        <f>SUM(E16:E19)</f>
        <v>521779565.97472167</v>
      </c>
      <c r="F20" s="23"/>
      <c r="G20" s="18"/>
      <c r="H20" s="24"/>
    </row>
    <row r="21" spans="2:9" s="19" customFormat="1" ht="6.75" customHeight="1" x14ac:dyDescent="0.2">
      <c r="B21" s="14"/>
      <c r="C21" s="31"/>
      <c r="D21" s="32"/>
      <c r="E21" s="31"/>
      <c r="F21" s="23"/>
      <c r="G21" s="18"/>
      <c r="H21" s="24"/>
    </row>
    <row r="22" spans="2:9" s="19" customFormat="1" ht="15" x14ac:dyDescent="0.2">
      <c r="B22" s="14" t="s">
        <v>15</v>
      </c>
      <c r="C22" s="31"/>
      <c r="D22" s="32"/>
      <c r="E22" s="31"/>
      <c r="F22" s="23" t="s">
        <v>16</v>
      </c>
      <c r="G22" s="18"/>
      <c r="H22" s="24"/>
    </row>
    <row r="23" spans="2:9" s="19" customFormat="1" ht="15" x14ac:dyDescent="0.2">
      <c r="B23" s="20" t="s">
        <v>17</v>
      </c>
      <c r="C23" s="33">
        <f>[1]NOTASS!D316</f>
        <v>54914801.855044335</v>
      </c>
      <c r="D23" s="21"/>
      <c r="E23" s="34">
        <f>[1]NOTASS!E316</f>
        <v>76842565.710000008</v>
      </c>
      <c r="F23" s="23"/>
      <c r="G23" s="18"/>
      <c r="H23" s="24"/>
      <c r="I23" s="24"/>
    </row>
    <row r="24" spans="2:9" s="19" customFormat="1" ht="15" x14ac:dyDescent="0.2">
      <c r="B24" s="20" t="s">
        <v>18</v>
      </c>
      <c r="C24" s="35">
        <f>[1]NOTASS!D331</f>
        <v>1505389.5200000023</v>
      </c>
      <c r="D24" s="21"/>
      <c r="E24" s="35">
        <f>[1]NOTASS!E331</f>
        <v>1505389.5200000023</v>
      </c>
      <c r="F24" s="23"/>
      <c r="G24" s="18"/>
      <c r="H24" s="24"/>
    </row>
    <row r="25" spans="2:9" s="19" customFormat="1" ht="15" x14ac:dyDescent="0.2">
      <c r="B25" s="14" t="s">
        <v>19</v>
      </c>
      <c r="C25" s="36">
        <f>SUM(C23:C24)</f>
        <v>56420191.375044338</v>
      </c>
      <c r="D25" s="32"/>
      <c r="E25" s="31">
        <f>SUM(E23:E24)</f>
        <v>78347955.230000004</v>
      </c>
      <c r="F25" s="23"/>
      <c r="G25" s="18"/>
      <c r="H25" s="24"/>
    </row>
    <row r="26" spans="2:9" s="19" customFormat="1" ht="9" customHeight="1" x14ac:dyDescent="0.2">
      <c r="B26" s="14"/>
      <c r="C26" s="37"/>
      <c r="D26" s="32"/>
      <c r="E26" s="37"/>
      <c r="F26" s="23"/>
      <c r="G26" s="18"/>
      <c r="H26" s="24"/>
    </row>
    <row r="27" spans="2:9" s="19" customFormat="1" thickBot="1" x14ac:dyDescent="0.25">
      <c r="B27" s="14" t="s">
        <v>20</v>
      </c>
      <c r="C27" s="29">
        <f>+C25+C20</f>
        <v>553356530.36387861</v>
      </c>
      <c r="D27" s="30"/>
      <c r="E27" s="29">
        <f>+E20+E25</f>
        <v>600127521.20472169</v>
      </c>
      <c r="F27" s="23"/>
      <c r="G27" s="18"/>
      <c r="H27" s="24"/>
      <c r="I27" s="24"/>
    </row>
    <row r="28" spans="2:9" s="19" customFormat="1" ht="15" x14ac:dyDescent="0.2">
      <c r="B28" s="38" t="s">
        <v>21</v>
      </c>
      <c r="C28" s="15"/>
      <c r="D28" s="16"/>
      <c r="E28" s="15"/>
      <c r="F28" s="23"/>
      <c r="G28" s="18"/>
      <c r="H28" s="24"/>
    </row>
    <row r="29" spans="2:9" s="19" customFormat="1" ht="12" customHeight="1" x14ac:dyDescent="0.2">
      <c r="B29" s="38"/>
      <c r="C29" s="33"/>
      <c r="D29" s="21"/>
      <c r="E29" s="33"/>
      <c r="F29" s="23"/>
      <c r="G29" s="18"/>
      <c r="H29" s="24"/>
    </row>
    <row r="30" spans="2:9" s="19" customFormat="1" ht="12.75" customHeight="1" x14ac:dyDescent="0.2">
      <c r="B30" s="20" t="s">
        <v>22</v>
      </c>
      <c r="C30" s="15">
        <f>[1]NOTASS!D737</f>
        <v>216823378.67422876</v>
      </c>
      <c r="D30" s="39"/>
      <c r="E30" s="15">
        <f>[1]NOTASS!E737</f>
        <v>300521862</v>
      </c>
      <c r="F30" s="23"/>
      <c r="G30" s="18"/>
      <c r="H30" s="24"/>
      <c r="I30" s="24"/>
    </row>
    <row r="31" spans="2:9" s="19" customFormat="1" ht="12.75" customHeight="1" x14ac:dyDescent="0.2">
      <c r="B31" s="20" t="s">
        <v>23</v>
      </c>
      <c r="C31" s="15">
        <f>[1]NOTASS!D1033</f>
        <v>3479531.1064703371</v>
      </c>
      <c r="D31" s="39"/>
      <c r="E31" s="15">
        <f>[1]NOTASS!E1033</f>
        <v>3980937.04</v>
      </c>
      <c r="F31" s="23"/>
      <c r="G31" s="18"/>
      <c r="H31" s="24"/>
      <c r="I31" s="24"/>
    </row>
    <row r="32" spans="2:9" s="19" customFormat="1" ht="12.75" customHeight="1" x14ac:dyDescent="0.2">
      <c r="B32" s="20" t="s">
        <v>24</v>
      </c>
      <c r="C32" s="15">
        <f>[1]NOTASS!D1049</f>
        <v>24032488.906000026</v>
      </c>
      <c r="D32" s="39"/>
      <c r="E32" s="15">
        <f>[1]NOTASS!E1049</f>
        <v>0</v>
      </c>
      <c r="F32" s="23"/>
      <c r="G32" s="18"/>
      <c r="H32" s="24"/>
      <c r="I32" s="24"/>
    </row>
    <row r="33" spans="2:9" s="19" customFormat="1" ht="12.75" customHeight="1" x14ac:dyDescent="0.2">
      <c r="B33" s="20" t="s">
        <v>25</v>
      </c>
      <c r="C33" s="40">
        <f>[1]NOTASS!D1074</f>
        <v>6380747.4958999008</v>
      </c>
      <c r="D33" s="39"/>
      <c r="E33" s="40">
        <f>[1]NOTASS!E1074</f>
        <v>4405725</v>
      </c>
      <c r="F33" s="23"/>
      <c r="G33" s="18"/>
      <c r="H33" s="24"/>
    </row>
    <row r="34" spans="2:9" s="19" customFormat="1" ht="12.75" customHeight="1" x14ac:dyDescent="0.2">
      <c r="B34" s="14" t="s">
        <v>26</v>
      </c>
      <c r="C34" s="41">
        <f>SUM(C30:C33)</f>
        <v>250716146.18259901</v>
      </c>
      <c r="D34" s="42"/>
      <c r="E34" s="41">
        <f>SUM(E30:E33)</f>
        <v>308908524.04000002</v>
      </c>
      <c r="F34" s="23"/>
      <c r="G34" s="18"/>
      <c r="H34" s="24"/>
    </row>
    <row r="35" spans="2:9" s="19" customFormat="1" ht="12.75" customHeight="1" x14ac:dyDescent="0.2">
      <c r="B35" s="14"/>
      <c r="C35" s="41"/>
      <c r="D35" s="42"/>
      <c r="E35" s="41"/>
      <c r="F35" s="23"/>
      <c r="G35" s="18"/>
      <c r="H35" s="24"/>
    </row>
    <row r="36" spans="2:9" s="19" customFormat="1" ht="12.75" customHeight="1" x14ac:dyDescent="0.2">
      <c r="B36" s="14" t="s">
        <v>27</v>
      </c>
      <c r="C36" s="43"/>
      <c r="D36" s="39"/>
      <c r="E36" s="43"/>
      <c r="F36" s="23"/>
      <c r="G36" s="18"/>
      <c r="H36" s="24"/>
    </row>
    <row r="37" spans="2:9" s="19" customFormat="1" ht="12.75" customHeight="1" x14ac:dyDescent="0.2">
      <c r="B37" s="20" t="s">
        <v>28</v>
      </c>
      <c r="C37" s="15">
        <f>[1]NOTASS!D1094</f>
        <v>14143935.266570462</v>
      </c>
      <c r="D37" s="39"/>
      <c r="E37" s="15">
        <f>[1]NOTASS!E1094</f>
        <v>11282356</v>
      </c>
      <c r="F37" s="23"/>
      <c r="G37" s="18"/>
      <c r="H37" s="24"/>
      <c r="I37" s="24"/>
    </row>
    <row r="38" spans="2:9" s="19" customFormat="1" ht="12.75" customHeight="1" x14ac:dyDescent="0.2">
      <c r="B38" s="14" t="s">
        <v>29</v>
      </c>
      <c r="C38" s="44">
        <f>SUM(C37)</f>
        <v>14143935.266570462</v>
      </c>
      <c r="D38" s="42"/>
      <c r="E38" s="41">
        <f>SUM(E37)</f>
        <v>11282356</v>
      </c>
      <c r="F38" s="23"/>
      <c r="G38" s="18"/>
      <c r="H38" s="24"/>
    </row>
    <row r="39" spans="2:9" s="19" customFormat="1" ht="12.75" customHeight="1" x14ac:dyDescent="0.2">
      <c r="B39" s="14"/>
      <c r="C39" s="41"/>
      <c r="D39" s="42"/>
      <c r="E39" s="41"/>
      <c r="F39" s="23"/>
      <c r="G39" s="18"/>
      <c r="H39" s="24"/>
    </row>
    <row r="40" spans="2:9" s="19" customFormat="1" ht="12.75" customHeight="1" x14ac:dyDescent="0.2">
      <c r="B40" s="14" t="s">
        <v>30</v>
      </c>
      <c r="C40" s="41">
        <f>C34+C38</f>
        <v>264860081.44916946</v>
      </c>
      <c r="D40" s="42"/>
      <c r="E40" s="41">
        <f>E34+E38</f>
        <v>320190880.04000002</v>
      </c>
      <c r="F40" s="23"/>
      <c r="G40" s="18"/>
      <c r="H40" s="24"/>
      <c r="I40" s="24"/>
    </row>
    <row r="41" spans="2:9" s="19" customFormat="1" ht="12.75" customHeight="1" x14ac:dyDescent="0.2">
      <c r="B41" s="14"/>
      <c r="C41" s="41"/>
      <c r="D41" s="42"/>
      <c r="E41" s="41"/>
      <c r="F41" s="23"/>
      <c r="G41" s="18"/>
      <c r="H41" s="24"/>
    </row>
    <row r="42" spans="2:9" s="19" customFormat="1" ht="12.75" customHeight="1" x14ac:dyDescent="0.2">
      <c r="B42" s="14" t="s">
        <v>31</v>
      </c>
      <c r="C42" s="43"/>
      <c r="D42" s="39"/>
      <c r="E42" s="43"/>
      <c r="F42" s="23"/>
      <c r="G42" s="18"/>
      <c r="H42" s="24"/>
    </row>
    <row r="43" spans="2:9" s="19" customFormat="1" ht="12.75" customHeight="1" x14ac:dyDescent="0.2">
      <c r="B43" s="20" t="s">
        <v>32</v>
      </c>
      <c r="C43" s="39">
        <f>[1]NOTASS!D1107</f>
        <v>279936640</v>
      </c>
      <c r="D43" s="45"/>
      <c r="E43" s="39">
        <f>[1]NOTASS!E1107</f>
        <v>228736709</v>
      </c>
      <c r="F43" s="17"/>
      <c r="G43" s="18"/>
      <c r="H43" s="24"/>
    </row>
    <row r="44" spans="2:9" s="19" customFormat="1" ht="12.75" customHeight="1" x14ac:dyDescent="0.2">
      <c r="B44" s="20" t="s">
        <v>33</v>
      </c>
      <c r="C44" s="39">
        <f>[1]NOTASS!D1108</f>
        <v>8559807.7428012136</v>
      </c>
      <c r="D44" s="39"/>
      <c r="E44" s="39">
        <f>[1]NOTASS!E1108</f>
        <v>51199931</v>
      </c>
      <c r="F44" s="17"/>
      <c r="G44" s="18"/>
      <c r="H44" s="24"/>
    </row>
    <row r="45" spans="2:9" s="19" customFormat="1" ht="12.75" customHeight="1" x14ac:dyDescent="0.2">
      <c r="B45" s="14" t="s">
        <v>34</v>
      </c>
      <c r="C45" s="46">
        <f>SUM(C43:C44)</f>
        <v>288496447.74280119</v>
      </c>
      <c r="D45" s="45"/>
      <c r="E45" s="47">
        <f>SUM(E43:E44)</f>
        <v>279936640</v>
      </c>
      <c r="F45" s="17"/>
      <c r="G45" s="18"/>
      <c r="H45" s="24"/>
    </row>
    <row r="46" spans="2:9" s="19" customFormat="1" ht="12.75" customHeight="1" x14ac:dyDescent="0.2">
      <c r="B46" s="14"/>
      <c r="C46" s="47"/>
      <c r="D46" s="45"/>
      <c r="E46" s="47"/>
      <c r="F46" s="17"/>
      <c r="G46" s="18"/>
      <c r="H46" s="24"/>
    </row>
    <row r="47" spans="2:9" s="19" customFormat="1" ht="12.75" customHeight="1" thickBot="1" x14ac:dyDescent="0.25">
      <c r="B47" s="48" t="s">
        <v>35</v>
      </c>
      <c r="C47" s="49">
        <f>+C45+C40+1</f>
        <v>553356530.19197059</v>
      </c>
      <c r="D47" s="50"/>
      <c r="E47" s="49">
        <f>+E40+E45+1</f>
        <v>600127521.03999996</v>
      </c>
      <c r="F47" s="17"/>
      <c r="G47" s="18"/>
      <c r="H47" s="24"/>
    </row>
    <row r="48" spans="2:9" s="19" customFormat="1" ht="12.75" customHeight="1" thickTop="1" x14ac:dyDescent="0.2">
      <c r="B48" s="48"/>
      <c r="C48" s="51"/>
      <c r="D48" s="50"/>
      <c r="E48" s="50"/>
      <c r="F48" s="17"/>
      <c r="G48" s="18"/>
      <c r="H48" s="24"/>
    </row>
    <row r="49" spans="2:8" s="19" customFormat="1" ht="15" x14ac:dyDescent="0.2">
      <c r="B49" s="52"/>
      <c r="C49" s="53"/>
      <c r="D49" s="54"/>
      <c r="E49" s="54"/>
      <c r="F49" s="17"/>
      <c r="G49" s="18"/>
      <c r="H49" s="24"/>
    </row>
    <row r="50" spans="2:8" s="19" customFormat="1" ht="15" x14ac:dyDescent="0.2">
      <c r="B50" s="52"/>
      <c r="C50" s="55"/>
      <c r="D50" s="56"/>
      <c r="E50" s="55"/>
      <c r="F50" s="17"/>
      <c r="G50" s="18"/>
      <c r="H50" s="24"/>
    </row>
    <row r="51" spans="2:8" s="19" customFormat="1" ht="15" x14ac:dyDescent="0.2">
      <c r="B51" s="52"/>
      <c r="C51" s="57"/>
      <c r="D51" s="54"/>
      <c r="E51" s="54"/>
      <c r="F51" s="17"/>
      <c r="G51" s="18"/>
      <c r="H51" s="24"/>
    </row>
    <row r="52" spans="2:8" s="19" customFormat="1" ht="32.25" customHeight="1" x14ac:dyDescent="0.2">
      <c r="B52" s="52"/>
      <c r="C52" s="54"/>
      <c r="D52" s="54"/>
      <c r="E52" s="54"/>
      <c r="F52" s="17"/>
      <c r="G52" s="18"/>
      <c r="H52" s="24"/>
    </row>
    <row r="53" spans="2:8" s="19" customFormat="1" ht="15" x14ac:dyDescent="0.2">
      <c r="B53" s="58"/>
      <c r="C53" s="59"/>
      <c r="D53" s="60"/>
      <c r="E53" s="61"/>
      <c r="F53" s="17"/>
      <c r="G53" s="18"/>
      <c r="H53" s="24"/>
    </row>
    <row r="54" spans="2:8" s="19" customFormat="1" ht="15" x14ac:dyDescent="0.2">
      <c r="B54" s="58"/>
      <c r="C54" s="62"/>
      <c r="D54" s="60"/>
      <c r="E54" s="63"/>
      <c r="F54" s="17"/>
      <c r="G54" s="18"/>
      <c r="H54" s="24"/>
    </row>
    <row r="55" spans="2:8" s="19" customFormat="1" ht="15" x14ac:dyDescent="0.2">
      <c r="B55" s="58"/>
      <c r="C55" s="64"/>
      <c r="D55" s="60"/>
      <c r="E55" s="61"/>
      <c r="F55" s="17"/>
      <c r="G55" s="18"/>
    </row>
    <row r="56" spans="2:8" s="19" customFormat="1" ht="15" x14ac:dyDescent="0.2">
      <c r="B56" s="58"/>
      <c r="C56" s="64"/>
      <c r="D56" s="60"/>
      <c r="E56" s="59"/>
      <c r="F56" s="17"/>
      <c r="G56" s="18"/>
    </row>
    <row r="57" spans="2:8" s="19" customFormat="1" ht="15" x14ac:dyDescent="0.2">
      <c r="B57" s="58"/>
      <c r="C57" s="64"/>
      <c r="D57" s="60"/>
      <c r="E57" s="18"/>
      <c r="F57" s="17"/>
      <c r="G57" s="18"/>
    </row>
    <row r="58" spans="2:8" s="19" customFormat="1" ht="15" x14ac:dyDescent="0.2">
      <c r="B58" s="58"/>
      <c r="C58" s="64"/>
      <c r="D58" s="60"/>
      <c r="E58" s="63"/>
      <c r="F58" s="17"/>
      <c r="G58" s="18"/>
    </row>
    <row r="59" spans="2:8" s="19" customFormat="1" ht="15" x14ac:dyDescent="0.2">
      <c r="B59" s="58"/>
      <c r="C59" s="64"/>
      <c r="D59" s="60"/>
      <c r="E59" s="63"/>
      <c r="F59" s="17"/>
      <c r="G59" s="18"/>
    </row>
    <row r="60" spans="2:8" s="19" customFormat="1" ht="15" x14ac:dyDescent="0.2">
      <c r="B60" s="58"/>
      <c r="C60" s="64"/>
      <c r="D60" s="60"/>
      <c r="E60" s="63"/>
      <c r="F60" s="17"/>
      <c r="G60" s="18"/>
    </row>
    <row r="61" spans="2:8" s="19" customFormat="1" ht="15" x14ac:dyDescent="0.2">
      <c r="B61" s="58"/>
      <c r="C61" s="64"/>
      <c r="D61" s="60"/>
      <c r="E61" s="63"/>
      <c r="F61" s="17"/>
      <c r="G61" s="18"/>
    </row>
    <row r="62" spans="2:8" s="19" customFormat="1" ht="15" x14ac:dyDescent="0.2">
      <c r="B62" s="58"/>
      <c r="C62" s="64"/>
      <c r="D62" s="60"/>
      <c r="E62" s="63"/>
      <c r="F62" s="17"/>
      <c r="G62" s="18"/>
    </row>
    <row r="63" spans="2:8" s="19" customFormat="1" x14ac:dyDescent="0.25">
      <c r="B63" s="65"/>
      <c r="C63" s="64"/>
      <c r="D63" s="66"/>
      <c r="E63" s="67"/>
      <c r="F63" s="17"/>
      <c r="G63" s="18"/>
    </row>
    <row r="64" spans="2:8" s="19" customFormat="1" x14ac:dyDescent="0.25">
      <c r="B64" s="65"/>
      <c r="C64" s="64"/>
      <c r="D64" s="68"/>
      <c r="E64" s="67"/>
      <c r="F64" s="17"/>
      <c r="G64" s="18"/>
    </row>
    <row r="65" spans="3:3" x14ac:dyDescent="0.25">
      <c r="C65" s="64"/>
    </row>
    <row r="66" spans="3:3" x14ac:dyDescent="0.25">
      <c r="C66" s="64"/>
    </row>
    <row r="67" spans="3:3" x14ac:dyDescent="0.25">
      <c r="C67" s="64"/>
    </row>
    <row r="68" spans="3:3" x14ac:dyDescent="0.25">
      <c r="C68" s="64"/>
    </row>
    <row r="69" spans="3:3" x14ac:dyDescent="0.25">
      <c r="C69" s="64"/>
    </row>
    <row r="70" spans="3:3" x14ac:dyDescent="0.25">
      <c r="C70" s="64"/>
    </row>
    <row r="81" spans="2:2" x14ac:dyDescent="0.25">
      <c r="B81" s="4"/>
    </row>
  </sheetData>
  <mergeCells count="7">
    <mergeCell ref="B28:B29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2025-01-27T19:02:33Z</dcterms:created>
  <dcterms:modified xsi:type="dcterms:W3CDTF">2025-01-27T19:03:19Z</dcterms:modified>
</cp:coreProperties>
</file>