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ovisional\Documents\CONTABILIDAD\INFORMACION PARA ROSINA OAI FEB\"/>
    </mc:Choice>
  </mc:AlternateContent>
  <bookViews>
    <workbookView xWindow="0" yWindow="0" windowWidth="17256" windowHeight="5928" tabRatio="60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COLECT'!$B$1:$H$370</definedName>
    <definedName name="_xlnm.Print_Area" localSheetId="2">'EGRESOS CTA.  OPERT. 160'!$A$1:$I$61</definedName>
    <definedName name="_xlnm.Print_Area" localSheetId="1">'EGRESOS CTA. AUXILIAR 33001'!$B$1:$I$66</definedName>
    <definedName name="_xlnm.Print_Area" localSheetId="4">'EGRESOS CTA. FONDOCYT'!$A$1:$J$35</definedName>
    <definedName name="_xlnm.Print_Area" localSheetId="3">'EGRESOS CTA. NOMINA'!$A$1:$J$56</definedName>
    <definedName name="_xlnm.Print_Area" localSheetId="0">'INGRESOS CUENTA COLECT'!$A$1:$G$344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F331" i="1" l="1"/>
  <c r="K19" i="7"/>
  <c r="J15" i="7"/>
  <c r="J48" i="6"/>
  <c r="J47" i="6"/>
  <c r="I48" i="6"/>
  <c r="H48" i="6"/>
  <c r="J14" i="6"/>
  <c r="I16" i="5"/>
  <c r="G51" i="5" l="1"/>
  <c r="H51" i="5"/>
  <c r="I11" i="5"/>
  <c r="J56" i="4" l="1"/>
  <c r="I12" i="4"/>
  <c r="H331" i="1"/>
  <c r="G309" i="1"/>
  <c r="G310" i="1" s="1"/>
  <c r="E331" i="1"/>
  <c r="G331" i="1" s="1"/>
  <c r="G14" i="1"/>
  <c r="I13" i="5" l="1"/>
  <c r="H56" i="4" l="1"/>
  <c r="I19" i="7" l="1"/>
  <c r="J19" i="7" s="1"/>
  <c r="I51" i="5" l="1"/>
  <c r="G56" i="4" l="1"/>
  <c r="J17" i="7" l="1"/>
  <c r="J18" i="7" s="1"/>
  <c r="J16" i="6"/>
  <c r="K48" i="6" s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I14" i="4" l="1"/>
  <c r="I56" i="4" l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14" i="5" l="1"/>
  <c r="I15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G17" i="1" l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l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l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l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l="1"/>
  <c r="G296" i="1" l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11" i="1" l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l="1"/>
  <c r="J51" i="5" l="1"/>
</calcChain>
</file>

<file path=xl/sharedStrings.xml><?xml version="1.0" encoding="utf-8"?>
<sst xmlns="http://schemas.openxmlformats.org/spreadsheetml/2006/main" count="537" uniqueCount="126">
  <si>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</si>
  <si>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</si>
  <si>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</si>
  <si>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</si>
  <si>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</si>
  <si>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</si>
  <si>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</si>
  <si>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</si>
  <si>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</si>
  <si>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</si>
  <si>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</si>
  <si>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</si>
  <si>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</si>
  <si>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</si>
  <si>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</si>
  <si>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</si>
  <si>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</si>
  <si>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</si>
  <si>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</si>
  <si>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</si>
  <si>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</si>
  <si>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</si>
  <si>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</si>
  <si>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</si>
  <si>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</si>
  <si>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</si>
  <si>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</si>
  <si>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</si>
  <si>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</si>
  <si>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</si>
  <si>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</si>
  <si>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</si>
  <si>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</si>
  <si>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</si>
  <si>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</si>
  <si>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</si>
  <si>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</si>
  <si>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</si>
  <si>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</si>
  <si>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</si>
  <si>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</si>
  <si>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</si>
  <si>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____________________________________________ </t>
  </si>
  <si>
    <t xml:space="preserve">Lcda. Sandra Ciprian </t>
  </si>
  <si>
    <t>DEPOSITO VIA TRANSF. ARS RENACER</t>
  </si>
  <si>
    <t xml:space="preserve">      Aprobabdo Por:</t>
  </si>
  <si>
    <t xml:space="preserve">     Lcda. Sandra Ciprian </t>
  </si>
  <si>
    <t xml:space="preserve">     Directora Financiera</t>
  </si>
  <si>
    <t>RETENCION ISR SALARIAL POR TRASF. VIA LIBRAMIENTOS NOMINA</t>
  </si>
  <si>
    <t>DEPOSITO VIA TRANSF. ARS CMD</t>
  </si>
  <si>
    <t>DEPOSITO VIA TRANSF. ARS SEMMA</t>
  </si>
  <si>
    <t>______________________________</t>
  </si>
  <si>
    <t xml:space="preserve"> ______________________</t>
  </si>
  <si>
    <t>DEPOSITO VIA TRANSF. ARS SENASA ODONTOLOGIA</t>
  </si>
  <si>
    <t>EPX DOMINICANA, S.R.L.</t>
  </si>
  <si>
    <t>NOTA DEBITO POR COBRO TARJETA CREDITO AMERICAN EXPRESS</t>
  </si>
  <si>
    <t>DEPOSITO VIA TRANSF. ARS FUTURO</t>
  </si>
  <si>
    <t>HUMANO SEGUROS, S.A.</t>
  </si>
  <si>
    <t>MAPFRE SALUD ARS, S.A.</t>
  </si>
  <si>
    <t>SEGURO NACIONAL DE SALUD (SENASA)</t>
  </si>
  <si>
    <t>NOTA DEBITO POR COBRO TARJETA CREDITO OCTUBRE 2023</t>
  </si>
  <si>
    <t>Dp via transferencia donacion persona externa a la  Sra.KATHERINE YAZMELY ESPINAL DE LA CRUZ  Abono a factura 48431-24  para Biopsia tomodirigida, por el monto RD$11,600.00</t>
  </si>
  <si>
    <t>Deposito Cheque  #002251  Asoc. Mujeres Solidarias (AMSI) Donacion a la Sra. ANA IRIS RODRIGUEZ MORLA,  para compra de medicamentos , por el monto de RD$ 6,720.00</t>
  </si>
  <si>
    <t>Dp via transferencia donacion persona externa a la  Sr.CARLOS GERALDO GONZALEZ DRAPER Saldo factura  181994-24 para BIOPSIA PARA ASPIRADO E INMUNOHISTOQUÍMICA, por el monto RD$2,832.40</t>
  </si>
  <si>
    <t>Dp via transferencia donacion persona externa a la  Sra.EVA JACQUES  Saldo factura 184003-24para compra de medicamentos, por el monto RD$6,203.00</t>
  </si>
  <si>
    <t>DEPOSITO VIA TRANSF. ARS META SALUD</t>
  </si>
  <si>
    <t>Dp via transferencia del  Sr. Jesus Sanchez  para estudio de pet-scan, por el monto RD$6,500.00</t>
  </si>
  <si>
    <t>Deposito Cheque  #002251  Asoc. Mujeres Solidarias (AMSI) Donacion a la Sra. AGUSTINA ROMERO NUÑEZ,  para compra de medicamentos , por el monto de RD$ 12,390.80</t>
  </si>
  <si>
    <t>Dp via transferencia donacion GABY'S VARIEDADES FOUNDATION
 a la  Sra.MARIA ORBE BLANCO  Saldo factura  49501-24 para BIOPSIA SONODIRIGIDA DE MAMAS, por el monto RD$15,200.00</t>
  </si>
  <si>
    <t>Dp via transferencia  donacion de la señora SANTA GEANNIS MEDRANO DE LEON
 a la  Sra.MARIA EUGENIA PEREZ PEREZ  Saldo factura 186459-24 para MEDICAMENTOS, por el monto RD$6,702.00</t>
  </si>
  <si>
    <t>DEPOSITO VIA CHEQUE TRANSF. ARS ASEMAP</t>
  </si>
  <si>
    <t xml:space="preserve">DEPOSITO VIA CHEQUE ARS  PRIMERA DE HUMANO </t>
  </si>
  <si>
    <t xml:space="preserve">DEPOSITO VIA CHEQUE ARS   HUMANO SEGUROS </t>
  </si>
  <si>
    <t>DEPOSITO VIA TRANSF. ARS RESERVAS</t>
  </si>
  <si>
    <t>DEPOSITO VIA TRANSF. ARS UNIVERSAL</t>
  </si>
  <si>
    <t>DEPOSITO VIA CHEQUE ARS   MONUMENTAL</t>
  </si>
  <si>
    <t>Dp via transferencia donacion GABY'S VARIEDADES FOUNDATION
 a la  Sra.Ofelia Vilchez  Saldo factura  40164-23 para BIOPSIA SONODIRIGIDA DE AXILAS, por el monto RD$5,000.00</t>
  </si>
  <si>
    <t>Dp via transferencia donacion GABY'S VARIEDADES FOUNDATION
 a la  Sra.Lelis Caridad Arias Pacheco de Hernández - Record #2022/17352  para BIOPSIA SONODIRIGIDA DE MAMAS, por el monto RD$16,600.00
esta ayuda será utilizada para una paciente diferente debido a que la factura de la biopsia de esta fue anulada</t>
  </si>
  <si>
    <t xml:space="preserve">DEPOSITO VIA TRANSF. ARS YUNEN </t>
  </si>
  <si>
    <t xml:space="preserve">DEPOSITO CK.  SOLEO FOOD SERVICES SRL PAGO  RENTA CAFETERIA   </t>
  </si>
  <si>
    <t>0048-2024</t>
  </si>
  <si>
    <t>0049-2024</t>
  </si>
  <si>
    <t>0050-2024</t>
  </si>
  <si>
    <t>0051-2024</t>
  </si>
  <si>
    <t>0052-2024</t>
  </si>
  <si>
    <t>0053-2024</t>
  </si>
  <si>
    <t>SEGUROS SURA, S.A.</t>
  </si>
  <si>
    <t>REINTEGRO MONTO NOMINA  por reintegro de fondo pago de nomina colaborador Sra Nicol Altagracia De Los Santos Chacon, Cedula No. 402-1382612-2, pago realizado en el libramiento No.90-1 por el monto de RD$41,234.50, el cual no fue recibido por error en el numero de cuenta bancaria</t>
  </si>
  <si>
    <t>GRUPO FARMACEUTICO CAR-M,  S. R. L.</t>
  </si>
  <si>
    <t>NOMINA ADICIONAL  PERSONAL CARÁCTER TEMPORAL  FEBRERO 2024 FP</t>
  </si>
  <si>
    <t>NOMINA PERSONAL CARÁCTER EVENTUAL  EXTRANJEROS FEBRERO 202 FP</t>
  </si>
  <si>
    <t>NOMINA PERSONAL CARÁCTER SUPLENCIA  FEBRERO 2024 FP</t>
  </si>
  <si>
    <t>Departamento de contabilidad</t>
  </si>
  <si>
    <t>Del 01 Al 29 De Febrero 2024</t>
  </si>
  <si>
    <t>Del 01 Al 29 De Febrero 2023</t>
  </si>
  <si>
    <t>Del 01 Al 29 De  Febrero 2024</t>
  </si>
  <si>
    <t>0018-2024</t>
  </si>
  <si>
    <t>2200</t>
  </si>
  <si>
    <t>2209</t>
  </si>
  <si>
    <t>2229</t>
  </si>
  <si>
    <t xml:space="preserve">  COMISION POR PAGO AL INSTANTE IBA LIFESCIENCES GMBH  0018-2024
 </t>
  </si>
  <si>
    <t>AJUSTE POR DIFERENCIA CAMBIARIA IBA LIFESCIENCES GMBH  0018-2024</t>
  </si>
  <si>
    <t>REINTEGRO CK. 2200  POR CONSUMO DEL MONTO POR EL PACIENTE EN PROCESOS MEDICOS</t>
  </si>
  <si>
    <t>REINTEGRO CK. 2209  POR FALLECIEMIENTO BENEFICIARIO</t>
  </si>
  <si>
    <t>YAQENDY MEDINA</t>
  </si>
  <si>
    <t>MIRIAN ROBLES DURAN DE MENDEZ</t>
  </si>
  <si>
    <t>RONNY JAVIER SANTOS MALENO</t>
  </si>
  <si>
    <t>GUSTAVO ADOLFO ALMANZAR GERMAN</t>
  </si>
  <si>
    <t>LISSETTE MARIA RODRIGUEZ CUSTODIO</t>
  </si>
  <si>
    <t>MAGDALENA FELIZ FELIZ</t>
  </si>
  <si>
    <t>URSULINA PEREZ DE DE OLEO</t>
  </si>
  <si>
    <t>MARIA YSABEL PAREDES NUÑEZ DE BEATO</t>
  </si>
  <si>
    <t>JULIO CESAR GERMAN MOTA</t>
  </si>
  <si>
    <t>REINTEGRO CK. 2229  POR FALLECIEMIENTO BENEFICIARIO</t>
  </si>
  <si>
    <t>DHL DOMINICANA,  S. A.</t>
  </si>
  <si>
    <t>Del 01 Al 29 DeFebrero 2024</t>
  </si>
  <si>
    <t>SUED &amp; FARGESA,  S. R. L.</t>
  </si>
  <si>
    <t xml:space="preserve">OSEAANA HEALTH CARE, SRL </t>
  </si>
  <si>
    <t>PRODUCTOS MEDICINALES SRL (PROMEDCA)</t>
  </si>
  <si>
    <t>SALDENT INTERNACIONAL, SRL</t>
  </si>
  <si>
    <t>NOMINA COMPENSACION MIILITAR FEBRERO 2024, FONDO GENERAL</t>
  </si>
  <si>
    <t>NOMINA COMPENSACION ESPECIAL FEBRERO  2024 FONDO GENERAL</t>
  </si>
  <si>
    <t>NOMINA  PERSONAL CARÁCTER TEMPORAL (CICLOTRON)  FEBRERO  2024 FONDO GENERAL</t>
  </si>
  <si>
    <t>NOMINA  PERSONAL CARÁCTER FIJO   FEBRERO 2024 FONDO GENERAL</t>
  </si>
  <si>
    <t>NOMINA  PERSONAL CARÁCTER TEMPORAL FEBRERO 2024 FONDO GENERAL</t>
  </si>
  <si>
    <t>Lcda.Enis Sodeida  De Oleo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</si>
</sst>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_-;\-* #,##0.00_-;_-* &quot;-&quot;??_-;_-@_-"/>
    <numFmt numFmtId="166" formatCode="dd/mm/yyyy;@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27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6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6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6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6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6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6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6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6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6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6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6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6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6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6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6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6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6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Fill="1" applyBorder="1" applyAlignment="1">
      <alignment horizontal="center" vertical="center"/>
    </xf>
    <xf numFmtId="166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4" borderId="23" xfId="1" applyFont="1" applyFill="1" applyBorder="1" applyAlignment="1">
      <alignment vertical="center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6" fontId="12" fillId="0" borderId="9" xfId="0" applyNumberFormat="1" applyFont="1" applyFill="1" applyBorder="1" applyAlignment="1">
      <alignment horizontal="center" vertical="center" wrapText="1"/>
    </xf>
    <xf numFmtId="43" fontId="6" fillId="3" borderId="0" xfId="1" applyFont="1" applyFill="1" applyAlignment="1">
      <alignment vertical="center"/>
    </xf>
    <xf numFmtId="0" fontId="23" fillId="0" borderId="36" xfId="0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1190626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118</xdr:row>
      <xdr:rowOff>28575</xdr:rowOff>
    </xdr:from>
    <xdr:to>
      <xdr:col>7</xdr:col>
      <xdr:colOff>895350</xdr:colOff>
      <xdr:row>128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106</xdr:row>
      <xdr:rowOff>47625</xdr:rowOff>
    </xdr:from>
    <xdr:to>
      <xdr:col>8</xdr:col>
      <xdr:colOff>833799</xdr:colOff>
      <xdr:row>117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107</xdr:row>
      <xdr:rowOff>38100</xdr:rowOff>
    </xdr:from>
    <xdr:to>
      <xdr:col>8</xdr:col>
      <xdr:colOff>948099</xdr:colOff>
      <xdr:row>118</xdr:row>
      <xdr:rowOff>47625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108</xdr:row>
      <xdr:rowOff>38100</xdr:rowOff>
    </xdr:from>
    <xdr:to>
      <xdr:col>8</xdr:col>
      <xdr:colOff>948099</xdr:colOff>
      <xdr:row>119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109</xdr:row>
      <xdr:rowOff>28575</xdr:rowOff>
    </xdr:from>
    <xdr:to>
      <xdr:col>8</xdr:col>
      <xdr:colOff>948099</xdr:colOff>
      <xdr:row>120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4/LIBRO%20BANCO%2031%20DIC%2023%20-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6120">
          <cell r="G6120">
            <v>18688357.420699857</v>
          </cell>
        </row>
        <row r="6444">
          <cell r="G6444">
            <v>8831540.6776998453</v>
          </cell>
        </row>
      </sheetData>
      <sheetData sheetId="1"/>
      <sheetData sheetId="2">
        <row r="4270">
          <cell r="J4270">
            <v>-54965538.90299993</v>
          </cell>
        </row>
        <row r="4311">
          <cell r="J4311">
            <v>-15479284.64299994</v>
          </cell>
        </row>
      </sheetData>
      <sheetData sheetId="3">
        <row r="995">
          <cell r="J995">
            <v>1432887.3678000094</v>
          </cell>
        </row>
        <row r="1020">
          <cell r="J1020">
            <v>1323424.8623000095</v>
          </cell>
        </row>
      </sheetData>
      <sheetData sheetId="4"/>
      <sheetData sheetId="5">
        <row r="973">
          <cell r="G973">
            <v>341443.8939999491</v>
          </cell>
        </row>
        <row r="1004">
          <cell r="G1004">
            <v>385088.83399995416</v>
          </cell>
        </row>
      </sheetData>
      <sheetData sheetId="6">
        <row r="74">
          <cell r="J74">
            <v>94246.429999999746</v>
          </cell>
        </row>
        <row r="75">
          <cell r="J75">
            <v>94071.429999999746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70"/>
  <sheetViews>
    <sheetView tabSelected="1" topLeftCell="B292" zoomScale="80" zoomScaleNormal="80" zoomScaleSheetLayoutView="50" workbookViewId="0">
      <selection activeCell="E343" sqref="E343"/>
    </sheetView>
  </sheetViews>
  <sheetFormatPr baseColWidth="10" defaultColWidth="9.109375" defaultRowHeight="13.2" x14ac:dyDescent="0.25"/>
  <cols>
    <col min="1" max="1" width="16.33203125" style="1" hidden="1" customWidth="1"/>
    <col min="2" max="2" width="16.88671875" style="1" customWidth="1"/>
    <col min="3" max="3" width="12.5546875" style="1" hidden="1" customWidth="1"/>
    <col min="4" max="4" width="74.88671875" style="1" customWidth="1"/>
    <col min="5" max="5" width="33.88671875" style="1" customWidth="1"/>
    <col min="6" max="6" width="26.6640625" style="201" customWidth="1"/>
    <col min="7" max="7" width="27.5546875" style="1" customWidth="1"/>
    <col min="8" max="8" width="19.33203125" style="11" bestFit="1" customWidth="1"/>
    <col min="9" max="9" width="15.33203125" style="11" bestFit="1" customWidth="1"/>
    <col min="10" max="11" width="9.109375" style="11"/>
    <col min="12" max="16384" width="9.109375" style="1"/>
  </cols>
  <sheetData>
    <row r="1" spans="1:14" s="11" customFormat="1" ht="15" customHeight="1" x14ac:dyDescent="0.25">
      <c r="F1" s="188"/>
    </row>
    <row r="2" spans="1:14" s="11" customFormat="1" x14ac:dyDescent="0.25">
      <c r="F2" s="188"/>
    </row>
    <row r="3" spans="1:14" s="14" customFormat="1" ht="12" customHeight="1" x14ac:dyDescent="0.25">
      <c r="F3" s="189"/>
    </row>
    <row r="4" spans="1:14" s="15" customFormat="1" ht="18" customHeight="1" x14ac:dyDescent="0.3">
      <c r="A4" s="16"/>
      <c r="B4" s="12"/>
      <c r="C4" s="16"/>
      <c r="D4" s="16"/>
      <c r="E4" s="16"/>
      <c r="F4" s="190"/>
      <c r="G4" s="16"/>
      <c r="H4" s="16"/>
      <c r="I4" s="16"/>
    </row>
    <row r="5" spans="1:14" s="13" customFormat="1" ht="17.399999999999999" x14ac:dyDescent="0.25">
      <c r="A5" s="207"/>
      <c r="B5" s="207"/>
      <c r="C5" s="207"/>
      <c r="D5" s="207"/>
      <c r="E5" s="207"/>
      <c r="F5" s="207"/>
      <c r="G5" s="207"/>
    </row>
    <row r="6" spans="1:14" s="15" customFormat="1" ht="17.399999999999999" x14ac:dyDescent="0.3">
      <c r="A6" s="207" t="s">
        <v>10</v>
      </c>
      <c r="B6" s="207"/>
      <c r="C6" s="207"/>
      <c r="D6" s="207"/>
      <c r="E6" s="207"/>
      <c r="F6" s="207"/>
      <c r="G6" s="207"/>
      <c r="H6" s="16"/>
      <c r="I6" s="16"/>
    </row>
    <row r="7" spans="1:14" s="14" customFormat="1" ht="18" x14ac:dyDescent="0.25">
      <c r="A7" s="207" t="s">
        <v>15</v>
      </c>
      <c r="B7" s="207"/>
      <c r="C7" s="207"/>
      <c r="D7" s="207"/>
      <c r="E7" s="207"/>
      <c r="F7" s="207"/>
      <c r="G7" s="207"/>
    </row>
    <row r="8" spans="1:14" s="17" customFormat="1" ht="21" customHeight="1" x14ac:dyDescent="0.25">
      <c r="A8" s="213" t="s">
        <v>3</v>
      </c>
      <c r="B8" s="213"/>
      <c r="C8" s="213"/>
      <c r="D8" s="213"/>
      <c r="E8" s="213"/>
      <c r="F8" s="213"/>
      <c r="G8" s="213"/>
    </row>
    <row r="9" spans="1:14" s="14" customFormat="1" ht="18" x14ac:dyDescent="0.25">
      <c r="A9" s="214" t="s">
        <v>94</v>
      </c>
      <c r="B9" s="214"/>
      <c r="C9" s="214"/>
      <c r="D9" s="214"/>
      <c r="E9" s="214"/>
      <c r="F9" s="214"/>
      <c r="G9" s="214"/>
    </row>
    <row r="10" spans="1:14" s="14" customFormat="1" ht="18" x14ac:dyDescent="0.25">
      <c r="A10" s="15"/>
      <c r="B10" s="31"/>
      <c r="C10" s="31"/>
      <c r="D10" s="31"/>
      <c r="E10" s="31"/>
      <c r="F10" s="191"/>
      <c r="G10" s="15"/>
    </row>
    <row r="11" spans="1:14" s="14" customFormat="1" ht="18" x14ac:dyDescent="0.25">
      <c r="A11" s="15"/>
      <c r="B11" s="31"/>
      <c r="C11" s="31"/>
      <c r="D11" s="31"/>
      <c r="E11" s="31"/>
      <c r="F11" s="191"/>
      <c r="G11" s="15"/>
    </row>
    <row r="12" spans="1:14" s="11" customFormat="1" ht="19.5" customHeight="1" thickBot="1" x14ac:dyDescent="0.3">
      <c r="F12" s="188"/>
      <c r="N12" s="30"/>
    </row>
    <row r="13" spans="1:14" s="3" customFormat="1" ht="27.75" customHeight="1" thickTop="1" thickBot="1" x14ac:dyDescent="0.3">
      <c r="A13" s="210"/>
      <c r="B13" s="209" t="s">
        <v>14</v>
      </c>
      <c r="C13" s="209"/>
      <c r="D13" s="209"/>
      <c r="E13" s="209"/>
      <c r="F13" s="209"/>
      <c r="G13" s="209"/>
      <c r="H13" s="7"/>
      <c r="I13" s="7"/>
      <c r="J13" s="7"/>
      <c r="K13" s="7"/>
    </row>
    <row r="14" spans="1:14" s="3" customFormat="1" ht="27.75" customHeight="1" thickTop="1" thickBot="1" x14ac:dyDescent="0.3">
      <c r="A14" s="210"/>
      <c r="B14" s="208" t="s">
        <v>15</v>
      </c>
      <c r="C14" s="208"/>
      <c r="D14" s="208"/>
      <c r="E14" s="208"/>
      <c r="F14" s="208"/>
      <c r="G14" s="76">
        <f>'[1]CTA. RECOLECTORA (010) y 3000'!$G$6120</f>
        <v>18688357.420699857</v>
      </c>
      <c r="H14" s="7"/>
      <c r="I14" s="7"/>
      <c r="J14" s="7"/>
      <c r="K14" s="7"/>
    </row>
    <row r="15" spans="1:14" s="3" customFormat="1" ht="26.25" customHeight="1" thickTop="1" thickBot="1" x14ac:dyDescent="0.3">
      <c r="A15" s="210"/>
      <c r="B15" s="212"/>
      <c r="C15" s="212"/>
      <c r="D15" s="212"/>
      <c r="E15" s="212"/>
      <c r="F15" s="212"/>
      <c r="G15" s="76">
        <v>0</v>
      </c>
      <c r="H15" s="7"/>
      <c r="I15" s="7"/>
      <c r="J15" s="7"/>
      <c r="K15" s="7"/>
    </row>
    <row r="16" spans="1:14" s="3" customFormat="1" ht="34.5" customHeight="1" thickTop="1" thickBot="1" x14ac:dyDescent="0.3">
      <c r="A16" s="211"/>
      <c r="B16" s="62" t="s">
        <v>4</v>
      </c>
      <c r="C16" s="62" t="s">
        <v>5</v>
      </c>
      <c r="D16" s="62" t="s">
        <v>6</v>
      </c>
      <c r="E16" s="62" t="s">
        <v>0</v>
      </c>
      <c r="F16" s="76" t="s">
        <v>1</v>
      </c>
      <c r="G16" s="62" t="s">
        <v>2</v>
      </c>
      <c r="H16" s="7"/>
      <c r="I16" s="7"/>
      <c r="J16" s="7"/>
      <c r="K16" s="7"/>
    </row>
    <row r="17" spans="1:8" s="10" customFormat="1" ht="36.75" customHeight="1" thickTop="1" thickBot="1" x14ac:dyDescent="0.3">
      <c r="A17" s="42"/>
      <c r="B17" s="154"/>
      <c r="C17" s="155"/>
      <c r="D17" s="154">
        <v>45322</v>
      </c>
      <c r="E17" s="156">
        <f>'[2]CTA. RECOLECTORA (010)'!E6</f>
        <v>0</v>
      </c>
      <c r="F17" s="157">
        <v>0</v>
      </c>
      <c r="G17" s="158">
        <f>+G14</f>
        <v>18688357.420699857</v>
      </c>
      <c r="H17" s="81"/>
    </row>
    <row r="18" spans="1:8" s="10" customFormat="1" ht="27" customHeight="1" thickTop="1" thickBot="1" x14ac:dyDescent="0.35">
      <c r="A18" s="43"/>
      <c r="B18" s="118">
        <v>45323</v>
      </c>
      <c r="C18" s="119"/>
      <c r="D18" s="120" t="s">
        <v>60</v>
      </c>
      <c r="E18" s="121"/>
      <c r="F18" s="192">
        <v>1885.39</v>
      </c>
      <c r="G18" s="122">
        <f>G17+E18-F18</f>
        <v>18686472.030699857</v>
      </c>
    </row>
    <row r="19" spans="1:8" s="10" customFormat="1" ht="18" thickTop="1" thickBot="1" x14ac:dyDescent="0.35">
      <c r="A19" s="24"/>
      <c r="B19" s="123">
        <v>45323</v>
      </c>
      <c r="C19" s="124"/>
      <c r="D19" s="120" t="s">
        <v>40</v>
      </c>
      <c r="E19" s="121">
        <v>45620</v>
      </c>
      <c r="F19" s="193"/>
      <c r="G19" s="122">
        <f t="shared" ref="G19:G82" si="0">G18+E19-F19</f>
        <v>18732092.030699857</v>
      </c>
    </row>
    <row r="20" spans="1:8" s="7" customFormat="1" ht="18" thickTop="1" thickBot="1" x14ac:dyDescent="0.35">
      <c r="A20" s="24"/>
      <c r="B20" s="123">
        <v>45323</v>
      </c>
      <c r="C20" s="124"/>
      <c r="D20" s="120" t="s">
        <v>40</v>
      </c>
      <c r="E20" s="121">
        <v>3525</v>
      </c>
      <c r="F20" s="193"/>
      <c r="G20" s="122">
        <f t="shared" si="0"/>
        <v>18735617.030699857</v>
      </c>
    </row>
    <row r="21" spans="1:8" s="7" customFormat="1" ht="18" thickTop="1" thickBot="1" x14ac:dyDescent="0.35">
      <c r="A21" s="24"/>
      <c r="B21" s="123">
        <v>45323</v>
      </c>
      <c r="C21" s="124"/>
      <c r="D21" s="120" t="s">
        <v>40</v>
      </c>
      <c r="E21" s="121">
        <v>1000</v>
      </c>
      <c r="F21" s="193"/>
      <c r="G21" s="122">
        <f t="shared" si="0"/>
        <v>18736617.030699857</v>
      </c>
    </row>
    <row r="22" spans="1:8" s="7" customFormat="1" ht="18" thickTop="1" thickBot="1" x14ac:dyDescent="0.35">
      <c r="A22" s="24"/>
      <c r="B22" s="123">
        <v>45323</v>
      </c>
      <c r="C22" s="124"/>
      <c r="D22" s="120" t="s">
        <v>40</v>
      </c>
      <c r="E22" s="121">
        <v>91440</v>
      </c>
      <c r="F22" s="193"/>
      <c r="G22" s="122">
        <f t="shared" si="0"/>
        <v>18828057.030699857</v>
      </c>
    </row>
    <row r="23" spans="1:8" s="7" customFormat="1" ht="18" thickTop="1" thickBot="1" x14ac:dyDescent="0.35">
      <c r="A23" s="24"/>
      <c r="B23" s="123">
        <v>45323</v>
      </c>
      <c r="C23" s="124"/>
      <c r="D23" s="120" t="s">
        <v>40</v>
      </c>
      <c r="E23" s="121">
        <v>6450</v>
      </c>
      <c r="F23" s="193"/>
      <c r="G23" s="122">
        <f t="shared" si="0"/>
        <v>18834507.030699857</v>
      </c>
    </row>
    <row r="24" spans="1:8" s="7" customFormat="1" ht="18" thickTop="1" thickBot="1" x14ac:dyDescent="0.35">
      <c r="A24" s="24"/>
      <c r="B24" s="123">
        <v>45323</v>
      </c>
      <c r="C24" s="124"/>
      <c r="D24" s="120" t="s">
        <v>40</v>
      </c>
      <c r="E24" s="121">
        <v>8780</v>
      </c>
      <c r="F24" s="193"/>
      <c r="G24" s="122">
        <f t="shared" si="0"/>
        <v>18843287.030699857</v>
      </c>
    </row>
    <row r="25" spans="1:8" s="7" customFormat="1" ht="18" thickTop="1" thickBot="1" x14ac:dyDescent="0.35">
      <c r="A25" s="24"/>
      <c r="B25" s="123">
        <v>45323</v>
      </c>
      <c r="C25" s="124"/>
      <c r="D25" s="120" t="s">
        <v>40</v>
      </c>
      <c r="E25" s="121">
        <v>43610</v>
      </c>
      <c r="F25" s="193"/>
      <c r="G25" s="122">
        <f t="shared" si="0"/>
        <v>18886897.030699857</v>
      </c>
    </row>
    <row r="26" spans="1:8" s="7" customFormat="1" ht="18" customHeight="1" thickTop="1" thickBot="1" x14ac:dyDescent="0.35">
      <c r="A26" s="24"/>
      <c r="B26" s="123">
        <v>45323</v>
      </c>
      <c r="C26" s="124"/>
      <c r="D26" s="120" t="s">
        <v>40</v>
      </c>
      <c r="E26" s="121">
        <v>3317</v>
      </c>
      <c r="F26" s="193"/>
      <c r="G26" s="122">
        <f t="shared" si="0"/>
        <v>18890214.030699857</v>
      </c>
    </row>
    <row r="27" spans="1:8" s="7" customFormat="1" ht="18" thickTop="1" thickBot="1" x14ac:dyDescent="0.35">
      <c r="A27" s="24"/>
      <c r="B27" s="123">
        <v>45323</v>
      </c>
      <c r="C27" s="124"/>
      <c r="D27" s="120" t="s">
        <v>29</v>
      </c>
      <c r="E27" s="121">
        <v>80490.429999999993</v>
      </c>
      <c r="F27" s="193">
        <v>2115.27</v>
      </c>
      <c r="G27" s="122">
        <f t="shared" si="0"/>
        <v>18968589.190699857</v>
      </c>
    </row>
    <row r="28" spans="1:8" s="7" customFormat="1" ht="17.25" customHeight="1" thickTop="1" thickBot="1" x14ac:dyDescent="0.35">
      <c r="A28" s="24"/>
      <c r="B28" s="123">
        <v>45323</v>
      </c>
      <c r="C28" s="124"/>
      <c r="D28" s="120" t="s">
        <v>22</v>
      </c>
      <c r="E28" s="121">
        <v>5532022.2199999997</v>
      </c>
      <c r="F28" s="193"/>
      <c r="G28" s="122">
        <f t="shared" si="0"/>
        <v>24500611.410699856</v>
      </c>
    </row>
    <row r="29" spans="1:8" s="7" customFormat="1" ht="24.75" customHeight="1" thickTop="1" thickBot="1" x14ac:dyDescent="0.35">
      <c r="A29" s="24"/>
      <c r="B29" s="123">
        <v>45323</v>
      </c>
      <c r="C29" s="124"/>
      <c r="D29" s="120" t="s">
        <v>22</v>
      </c>
      <c r="E29" s="121">
        <v>1014339.72</v>
      </c>
      <c r="F29" s="193"/>
      <c r="G29" s="122">
        <f t="shared" si="0"/>
        <v>25514951.130699854</v>
      </c>
    </row>
    <row r="30" spans="1:8" s="7" customFormat="1" ht="18" thickTop="1" thickBot="1" x14ac:dyDescent="0.35">
      <c r="A30" s="24"/>
      <c r="B30" s="123">
        <v>45323</v>
      </c>
      <c r="C30" s="124"/>
      <c r="D30" s="120" t="s">
        <v>22</v>
      </c>
      <c r="E30" s="121">
        <v>3630330.49</v>
      </c>
      <c r="F30" s="193"/>
      <c r="G30" s="122">
        <f t="shared" si="0"/>
        <v>29145281.620699853</v>
      </c>
    </row>
    <row r="31" spans="1:8" s="7" customFormat="1" ht="18" thickTop="1" thickBot="1" x14ac:dyDescent="0.35">
      <c r="A31" s="24"/>
      <c r="B31" s="123">
        <v>45323</v>
      </c>
      <c r="C31" s="124"/>
      <c r="D31" s="120" t="s">
        <v>23</v>
      </c>
      <c r="E31" s="121"/>
      <c r="F31" s="193">
        <v>7508960.5</v>
      </c>
      <c r="G31" s="122">
        <f t="shared" si="0"/>
        <v>21636321.120699853</v>
      </c>
    </row>
    <row r="32" spans="1:8" s="7" customFormat="1" ht="18" thickTop="1" thickBot="1" x14ac:dyDescent="0.35">
      <c r="A32" s="24"/>
      <c r="B32" s="123">
        <v>45324</v>
      </c>
      <c r="C32" s="124"/>
      <c r="D32" s="120" t="s">
        <v>40</v>
      </c>
      <c r="E32" s="121">
        <v>37795</v>
      </c>
      <c r="F32" s="193"/>
      <c r="G32" s="122">
        <f t="shared" si="0"/>
        <v>21674116.120699853</v>
      </c>
    </row>
    <row r="33" spans="1:9" s="7" customFormat="1" ht="20.25" customHeight="1" thickTop="1" thickBot="1" x14ac:dyDescent="0.35">
      <c r="A33" s="24"/>
      <c r="B33" s="123">
        <v>45324</v>
      </c>
      <c r="C33" s="124"/>
      <c r="D33" s="120" t="s">
        <v>40</v>
      </c>
      <c r="E33" s="121">
        <v>17615</v>
      </c>
      <c r="F33" s="193"/>
      <c r="G33" s="122">
        <f t="shared" si="0"/>
        <v>21691731.120699853</v>
      </c>
    </row>
    <row r="34" spans="1:9" s="7" customFormat="1" ht="18" thickTop="1" thickBot="1" x14ac:dyDescent="0.35">
      <c r="A34" s="24"/>
      <c r="B34" s="123">
        <v>45324</v>
      </c>
      <c r="C34" s="124"/>
      <c r="D34" s="120" t="s">
        <v>40</v>
      </c>
      <c r="E34" s="121">
        <v>11150</v>
      </c>
      <c r="F34" s="193"/>
      <c r="G34" s="122">
        <f t="shared" si="0"/>
        <v>21702881.120699853</v>
      </c>
    </row>
    <row r="35" spans="1:9" s="7" customFormat="1" ht="18" thickTop="1" thickBot="1" x14ac:dyDescent="0.35">
      <c r="A35" s="24"/>
      <c r="B35" s="123">
        <v>45324</v>
      </c>
      <c r="C35" s="124"/>
      <c r="D35" s="120" t="s">
        <v>40</v>
      </c>
      <c r="E35" s="121">
        <v>14220</v>
      </c>
      <c r="F35" s="193"/>
      <c r="G35" s="122">
        <f t="shared" si="0"/>
        <v>21717101.120699853</v>
      </c>
    </row>
    <row r="36" spans="1:9" s="7" customFormat="1" ht="18" thickTop="1" thickBot="1" x14ac:dyDescent="0.35">
      <c r="A36" s="24"/>
      <c r="B36" s="123">
        <v>45324</v>
      </c>
      <c r="C36" s="124"/>
      <c r="D36" s="120" t="s">
        <v>40</v>
      </c>
      <c r="E36" s="121">
        <v>4190</v>
      </c>
      <c r="F36" s="193"/>
      <c r="G36" s="122">
        <f t="shared" si="0"/>
        <v>21721291.120699853</v>
      </c>
    </row>
    <row r="37" spans="1:9" s="7" customFormat="1" ht="18" thickTop="1" thickBot="1" x14ac:dyDescent="0.35">
      <c r="A37" s="24"/>
      <c r="B37" s="123">
        <v>45324</v>
      </c>
      <c r="C37" s="124"/>
      <c r="D37" s="120" t="s">
        <v>40</v>
      </c>
      <c r="E37" s="121">
        <v>2050</v>
      </c>
      <c r="F37" s="193"/>
      <c r="G37" s="122">
        <f t="shared" si="0"/>
        <v>21723341.120699853</v>
      </c>
    </row>
    <row r="38" spans="1:9" s="7" customFormat="1" ht="15" customHeight="1" thickTop="1" thickBot="1" x14ac:dyDescent="0.35">
      <c r="A38" s="24"/>
      <c r="B38" s="123">
        <v>45324</v>
      </c>
      <c r="C38" s="124"/>
      <c r="D38" s="120" t="s">
        <v>40</v>
      </c>
      <c r="E38" s="121">
        <v>116530</v>
      </c>
      <c r="F38" s="193"/>
      <c r="G38" s="122">
        <f t="shared" si="0"/>
        <v>21839871.120699853</v>
      </c>
    </row>
    <row r="39" spans="1:9" s="7" customFormat="1" ht="18" thickTop="1" thickBot="1" x14ac:dyDescent="0.35">
      <c r="A39" s="24"/>
      <c r="B39" s="123">
        <v>45324</v>
      </c>
      <c r="C39" s="124"/>
      <c r="D39" s="120" t="s">
        <v>29</v>
      </c>
      <c r="E39" s="121">
        <v>68597.36</v>
      </c>
      <c r="F39" s="193">
        <v>1772.91</v>
      </c>
      <c r="G39" s="122">
        <f t="shared" si="0"/>
        <v>21906695.570699852</v>
      </c>
    </row>
    <row r="40" spans="1:9" s="7" customFormat="1" ht="14.25" customHeight="1" thickTop="1" thickBot="1" x14ac:dyDescent="0.35">
      <c r="A40" s="24"/>
      <c r="B40" s="123">
        <v>45324</v>
      </c>
      <c r="C40" s="124"/>
      <c r="D40" s="120" t="s">
        <v>61</v>
      </c>
      <c r="E40" s="121">
        <v>11600</v>
      </c>
      <c r="F40" s="193"/>
      <c r="G40" s="122">
        <f t="shared" si="0"/>
        <v>21918295.570699852</v>
      </c>
    </row>
    <row r="41" spans="1:9" s="7" customFormat="1" ht="49.8" thickTop="1" thickBot="1" x14ac:dyDescent="0.35">
      <c r="A41" s="24"/>
      <c r="B41" s="123">
        <v>45324</v>
      </c>
      <c r="C41" s="124"/>
      <c r="D41" s="120" t="s">
        <v>62</v>
      </c>
      <c r="E41" s="121">
        <v>6720</v>
      </c>
      <c r="F41" s="193"/>
      <c r="G41" s="122">
        <f t="shared" si="0"/>
        <v>21925015.570699852</v>
      </c>
    </row>
    <row r="42" spans="1:9" s="7" customFormat="1" ht="18" customHeight="1" thickTop="1" thickBot="1" x14ac:dyDescent="0.35">
      <c r="A42" s="24"/>
      <c r="B42" s="123">
        <v>45324</v>
      </c>
      <c r="C42" s="124"/>
      <c r="D42" s="120" t="s">
        <v>23</v>
      </c>
      <c r="E42" s="121"/>
      <c r="F42" s="194">
        <v>3431156.8</v>
      </c>
      <c r="G42" s="122">
        <f t="shared" si="0"/>
        <v>18493858.770699851</v>
      </c>
    </row>
    <row r="43" spans="1:9" s="7" customFormat="1" ht="18" thickTop="1" thickBot="1" x14ac:dyDescent="0.35">
      <c r="A43" s="24"/>
      <c r="B43" s="123">
        <v>45325</v>
      </c>
      <c r="C43" s="124"/>
      <c r="D43" s="120"/>
      <c r="E43" s="121"/>
      <c r="F43" s="193"/>
      <c r="G43" s="122">
        <f t="shared" si="0"/>
        <v>18493858.770699851</v>
      </c>
    </row>
    <row r="44" spans="1:9" s="7" customFormat="1" ht="18" thickTop="1" thickBot="1" x14ac:dyDescent="0.35">
      <c r="A44" s="24"/>
      <c r="B44" s="123">
        <v>45326</v>
      </c>
      <c r="C44" s="124"/>
      <c r="D44" s="120" t="s">
        <v>29</v>
      </c>
      <c r="E44" s="121">
        <v>11000</v>
      </c>
      <c r="F44" s="193">
        <v>291.5</v>
      </c>
      <c r="G44" s="122">
        <f t="shared" si="0"/>
        <v>18504567.270699851</v>
      </c>
    </row>
    <row r="45" spans="1:9" s="7" customFormat="1" ht="19.5" customHeight="1" thickTop="1" thickBot="1" x14ac:dyDescent="0.35">
      <c r="A45" s="24"/>
      <c r="B45" s="123">
        <v>45327</v>
      </c>
      <c r="C45" s="124"/>
      <c r="D45" s="120" t="s">
        <v>40</v>
      </c>
      <c r="E45" s="121">
        <v>27450</v>
      </c>
      <c r="F45" s="193"/>
      <c r="G45" s="122">
        <f t="shared" si="0"/>
        <v>18532017.270699851</v>
      </c>
    </row>
    <row r="46" spans="1:9" s="7" customFormat="1" ht="21" customHeight="1" thickTop="1" thickBot="1" x14ac:dyDescent="0.35">
      <c r="A46" s="24"/>
      <c r="B46" s="123">
        <v>45327</v>
      </c>
      <c r="C46" s="124"/>
      <c r="D46" s="138" t="s">
        <v>40</v>
      </c>
      <c r="E46" s="121">
        <v>36030</v>
      </c>
      <c r="F46" s="194"/>
      <c r="G46" s="122">
        <f t="shared" si="0"/>
        <v>18568047.270699851</v>
      </c>
      <c r="H46" s="205"/>
      <c r="I46" s="111"/>
    </row>
    <row r="47" spans="1:9" s="7" customFormat="1" ht="19.5" customHeight="1" thickTop="1" thickBot="1" x14ac:dyDescent="0.35">
      <c r="A47" s="24"/>
      <c r="B47" s="123">
        <v>45327</v>
      </c>
      <c r="C47" s="124"/>
      <c r="D47" s="120" t="s">
        <v>40</v>
      </c>
      <c r="E47" s="121">
        <v>7505</v>
      </c>
      <c r="F47" s="194"/>
      <c r="G47" s="122">
        <f t="shared" si="0"/>
        <v>18575552.270699851</v>
      </c>
    </row>
    <row r="48" spans="1:9" s="7" customFormat="1" ht="18" thickTop="1" thickBot="1" x14ac:dyDescent="0.35">
      <c r="A48" s="24"/>
      <c r="B48" s="123">
        <v>45327</v>
      </c>
      <c r="C48" s="124"/>
      <c r="D48" s="120" t="s">
        <v>40</v>
      </c>
      <c r="E48" s="121">
        <v>4695</v>
      </c>
      <c r="F48" s="193"/>
      <c r="G48" s="122">
        <f t="shared" si="0"/>
        <v>18580247.270699851</v>
      </c>
    </row>
    <row r="49" spans="1:7" s="7" customFormat="1" ht="18" thickTop="1" thickBot="1" x14ac:dyDescent="0.35">
      <c r="A49" s="24"/>
      <c r="B49" s="123">
        <v>45327</v>
      </c>
      <c r="C49" s="124"/>
      <c r="D49" s="120" t="s">
        <v>40</v>
      </c>
      <c r="E49" s="121">
        <v>5050</v>
      </c>
      <c r="F49" s="193"/>
      <c r="G49" s="122">
        <f t="shared" si="0"/>
        <v>18585297.270699851</v>
      </c>
    </row>
    <row r="50" spans="1:7" s="7" customFormat="1" ht="18" thickTop="1" thickBot="1" x14ac:dyDescent="0.35">
      <c r="A50" s="24"/>
      <c r="B50" s="123">
        <v>45327</v>
      </c>
      <c r="C50" s="124"/>
      <c r="D50" s="120" t="s">
        <v>40</v>
      </c>
      <c r="E50" s="121">
        <v>18485</v>
      </c>
      <c r="F50" s="193"/>
      <c r="G50" s="122">
        <f t="shared" si="0"/>
        <v>18603782.270699851</v>
      </c>
    </row>
    <row r="51" spans="1:7" s="7" customFormat="1" ht="18" thickTop="1" thickBot="1" x14ac:dyDescent="0.35">
      <c r="A51" s="24"/>
      <c r="B51" s="123">
        <v>45327</v>
      </c>
      <c r="C51" s="124"/>
      <c r="D51" s="120" t="s">
        <v>40</v>
      </c>
      <c r="E51" s="121">
        <v>26305</v>
      </c>
      <c r="F51" s="193"/>
      <c r="G51" s="122">
        <f t="shared" si="0"/>
        <v>18630087.270699851</v>
      </c>
    </row>
    <row r="52" spans="1:7" s="7" customFormat="1" ht="17.25" customHeight="1" thickTop="1" thickBot="1" x14ac:dyDescent="0.35">
      <c r="A52" s="24"/>
      <c r="B52" s="123">
        <v>45327</v>
      </c>
      <c r="C52" s="124"/>
      <c r="D52" s="120" t="s">
        <v>29</v>
      </c>
      <c r="E52" s="121">
        <v>77868.72</v>
      </c>
      <c r="F52" s="193">
        <v>1985.45</v>
      </c>
      <c r="G52" s="122">
        <f t="shared" si="0"/>
        <v>18705970.540699851</v>
      </c>
    </row>
    <row r="53" spans="1:7" s="7" customFormat="1" ht="66" thickTop="1" thickBot="1" x14ac:dyDescent="0.35">
      <c r="A53" s="24"/>
      <c r="B53" s="123">
        <v>45327</v>
      </c>
      <c r="C53" s="124"/>
      <c r="D53" s="120" t="s">
        <v>63</v>
      </c>
      <c r="E53" s="121">
        <v>2832.4</v>
      </c>
      <c r="F53" s="193"/>
      <c r="G53" s="122">
        <f t="shared" si="0"/>
        <v>18708802.940699849</v>
      </c>
    </row>
    <row r="54" spans="1:7" s="7" customFormat="1" ht="28.5" customHeight="1" thickTop="1" thickBot="1" x14ac:dyDescent="0.35">
      <c r="A54" s="24"/>
      <c r="B54" s="123">
        <v>45327</v>
      </c>
      <c r="C54" s="124"/>
      <c r="D54" s="125" t="s">
        <v>64</v>
      </c>
      <c r="E54" s="121">
        <v>6203</v>
      </c>
      <c r="F54" s="195"/>
      <c r="G54" s="122">
        <f t="shared" si="0"/>
        <v>18715005.940699849</v>
      </c>
    </row>
    <row r="55" spans="1:7" s="7" customFormat="1" ht="27.75" customHeight="1" thickTop="1" thickBot="1" x14ac:dyDescent="0.35">
      <c r="A55" s="24"/>
      <c r="B55" s="123">
        <v>45327</v>
      </c>
      <c r="C55" s="124"/>
      <c r="D55" s="120" t="s">
        <v>65</v>
      </c>
      <c r="E55" s="121">
        <v>4040</v>
      </c>
      <c r="F55" s="193"/>
      <c r="G55" s="122">
        <f t="shared" si="0"/>
        <v>18719045.940699849</v>
      </c>
    </row>
    <row r="56" spans="1:7" s="7" customFormat="1" ht="18" thickTop="1" thickBot="1" x14ac:dyDescent="0.35">
      <c r="A56" s="24"/>
      <c r="B56" s="123">
        <v>45327</v>
      </c>
      <c r="C56" s="124"/>
      <c r="D56" s="120" t="s">
        <v>22</v>
      </c>
      <c r="E56" s="121">
        <v>269296.8</v>
      </c>
      <c r="F56" s="193"/>
      <c r="G56" s="122">
        <f t="shared" si="0"/>
        <v>18988342.74069985</v>
      </c>
    </row>
    <row r="57" spans="1:7" s="7" customFormat="1" ht="18" thickTop="1" thickBot="1" x14ac:dyDescent="0.35">
      <c r="A57" s="24"/>
      <c r="B57" s="123">
        <v>45327</v>
      </c>
      <c r="C57" s="124"/>
      <c r="D57" s="120" t="s">
        <v>22</v>
      </c>
      <c r="E57" s="121">
        <v>7654604.2300000004</v>
      </c>
      <c r="F57" s="194"/>
      <c r="G57" s="122">
        <f t="shared" si="0"/>
        <v>26642946.97069985</v>
      </c>
    </row>
    <row r="58" spans="1:7" s="7" customFormat="1" ht="18" thickTop="1" thickBot="1" x14ac:dyDescent="0.35">
      <c r="A58" s="24"/>
      <c r="B58" s="123">
        <v>45327</v>
      </c>
      <c r="C58" s="124"/>
      <c r="D58" s="120" t="s">
        <v>22</v>
      </c>
      <c r="E58" s="121">
        <v>603080.4</v>
      </c>
      <c r="F58" s="193"/>
      <c r="G58" s="122">
        <f t="shared" si="0"/>
        <v>27246027.370699849</v>
      </c>
    </row>
    <row r="59" spans="1:7" s="7" customFormat="1" ht="25.5" customHeight="1" thickTop="1" thickBot="1" x14ac:dyDescent="0.35">
      <c r="A59" s="24"/>
      <c r="B59" s="123">
        <v>45327</v>
      </c>
      <c r="C59" s="124"/>
      <c r="D59" s="120" t="s">
        <v>22</v>
      </c>
      <c r="E59" s="121">
        <v>454628</v>
      </c>
      <c r="F59" s="193"/>
      <c r="G59" s="122">
        <f t="shared" si="0"/>
        <v>27700655.370699849</v>
      </c>
    </row>
    <row r="60" spans="1:7" s="7" customFormat="1" ht="18" thickTop="1" thickBot="1" x14ac:dyDescent="0.35">
      <c r="A60" s="24"/>
      <c r="B60" s="123">
        <v>45327</v>
      </c>
      <c r="C60" s="124"/>
      <c r="D60" s="120" t="s">
        <v>22</v>
      </c>
      <c r="E60" s="121">
        <v>60683.77</v>
      </c>
      <c r="F60" s="193"/>
      <c r="G60" s="122">
        <f t="shared" si="0"/>
        <v>27761339.140699849</v>
      </c>
    </row>
    <row r="61" spans="1:7" s="7" customFormat="1" ht="18" thickTop="1" thickBot="1" x14ac:dyDescent="0.35">
      <c r="A61" s="24"/>
      <c r="B61" s="123">
        <v>45327</v>
      </c>
      <c r="C61" s="124"/>
      <c r="D61" s="120" t="s">
        <v>22</v>
      </c>
      <c r="E61" s="121">
        <v>87119.9</v>
      </c>
      <c r="F61" s="193"/>
      <c r="G61" s="122">
        <f t="shared" si="0"/>
        <v>27848459.040699847</v>
      </c>
    </row>
    <row r="62" spans="1:7" s="7" customFormat="1" ht="18" thickTop="1" thickBot="1" x14ac:dyDescent="0.35">
      <c r="A62" s="24"/>
      <c r="B62" s="123">
        <v>45328</v>
      </c>
      <c r="C62" s="124"/>
      <c r="D62" s="120" t="s">
        <v>40</v>
      </c>
      <c r="E62" s="121">
        <v>48775</v>
      </c>
      <c r="F62" s="193"/>
      <c r="G62" s="122">
        <f t="shared" si="0"/>
        <v>27897234.040699847</v>
      </c>
    </row>
    <row r="63" spans="1:7" s="7" customFormat="1" ht="18.75" customHeight="1" thickTop="1" thickBot="1" x14ac:dyDescent="0.35">
      <c r="A63" s="24"/>
      <c r="B63" s="123">
        <v>45328</v>
      </c>
      <c r="C63" s="124"/>
      <c r="D63" s="120" t="s">
        <v>40</v>
      </c>
      <c r="E63" s="121">
        <v>34250</v>
      </c>
      <c r="F63" s="193"/>
      <c r="G63" s="122">
        <f t="shared" si="0"/>
        <v>27931484.040699847</v>
      </c>
    </row>
    <row r="64" spans="1:7" s="7" customFormat="1" ht="18" thickTop="1" thickBot="1" x14ac:dyDescent="0.35">
      <c r="A64" s="24"/>
      <c r="B64" s="123">
        <v>45328</v>
      </c>
      <c r="C64" s="124"/>
      <c r="D64" s="125" t="s">
        <v>40</v>
      </c>
      <c r="E64" s="121">
        <v>12100</v>
      </c>
      <c r="F64" s="195"/>
      <c r="G64" s="122">
        <f t="shared" si="0"/>
        <v>27943584.040699847</v>
      </c>
    </row>
    <row r="65" spans="1:7" s="7" customFormat="1" ht="18" thickTop="1" thickBot="1" x14ac:dyDescent="0.35">
      <c r="A65" s="24"/>
      <c r="B65" s="123">
        <v>45328</v>
      </c>
      <c r="C65" s="124"/>
      <c r="D65" s="120" t="s">
        <v>40</v>
      </c>
      <c r="E65" s="121">
        <v>14700</v>
      </c>
      <c r="F65" s="193"/>
      <c r="G65" s="122">
        <f t="shared" si="0"/>
        <v>27958284.040699847</v>
      </c>
    </row>
    <row r="66" spans="1:7" s="7" customFormat="1" ht="18" thickTop="1" thickBot="1" x14ac:dyDescent="0.35">
      <c r="A66" s="24"/>
      <c r="B66" s="123">
        <v>45328</v>
      </c>
      <c r="C66" s="124"/>
      <c r="D66" s="120" t="s">
        <v>40</v>
      </c>
      <c r="E66" s="121">
        <v>4310</v>
      </c>
      <c r="F66" s="193"/>
      <c r="G66" s="122">
        <f t="shared" si="0"/>
        <v>27962594.040699847</v>
      </c>
    </row>
    <row r="67" spans="1:7" s="7" customFormat="1" ht="18" thickTop="1" thickBot="1" x14ac:dyDescent="0.35">
      <c r="A67" s="24"/>
      <c r="B67" s="123">
        <v>45328</v>
      </c>
      <c r="C67" s="124"/>
      <c r="D67" s="120" t="s">
        <v>40</v>
      </c>
      <c r="E67" s="121">
        <v>3725</v>
      </c>
      <c r="F67" s="193"/>
      <c r="G67" s="122">
        <f t="shared" si="0"/>
        <v>27966319.040699847</v>
      </c>
    </row>
    <row r="68" spans="1:7" s="7" customFormat="1" ht="18" thickTop="1" thickBot="1" x14ac:dyDescent="0.35">
      <c r="A68" s="24"/>
      <c r="B68" s="123">
        <v>45328</v>
      </c>
      <c r="C68" s="124"/>
      <c r="D68" s="120" t="s">
        <v>40</v>
      </c>
      <c r="E68" s="121">
        <v>24772</v>
      </c>
      <c r="F68" s="193"/>
      <c r="G68" s="122">
        <f t="shared" si="0"/>
        <v>27991091.040699847</v>
      </c>
    </row>
    <row r="69" spans="1:7" s="7" customFormat="1" ht="18" thickTop="1" thickBot="1" x14ac:dyDescent="0.35">
      <c r="A69" s="24"/>
      <c r="B69" s="123">
        <v>45328</v>
      </c>
      <c r="C69" s="124"/>
      <c r="D69" s="120" t="s">
        <v>29</v>
      </c>
      <c r="E69" s="121">
        <v>155169.49</v>
      </c>
      <c r="F69" s="193">
        <v>4070.54</v>
      </c>
      <c r="G69" s="122">
        <f t="shared" si="0"/>
        <v>28142189.990699846</v>
      </c>
    </row>
    <row r="70" spans="1:7" s="7" customFormat="1" ht="33.6" thickTop="1" thickBot="1" x14ac:dyDescent="0.35">
      <c r="A70" s="24"/>
      <c r="B70" s="123">
        <v>45328</v>
      </c>
      <c r="C70" s="124"/>
      <c r="D70" s="120" t="s">
        <v>66</v>
      </c>
      <c r="E70" s="121">
        <v>6500</v>
      </c>
      <c r="F70" s="193"/>
      <c r="G70" s="122">
        <f t="shared" si="0"/>
        <v>28148689.990699846</v>
      </c>
    </row>
    <row r="71" spans="1:7" s="7" customFormat="1" ht="18" thickTop="1" thickBot="1" x14ac:dyDescent="0.35">
      <c r="A71" s="24"/>
      <c r="B71" s="123">
        <v>45328</v>
      </c>
      <c r="C71" s="124"/>
      <c r="D71" s="120" t="s">
        <v>65</v>
      </c>
      <c r="E71" s="121">
        <v>101026.68</v>
      </c>
      <c r="F71" s="193"/>
      <c r="G71" s="122">
        <f t="shared" si="0"/>
        <v>28249716.670699846</v>
      </c>
    </row>
    <row r="72" spans="1:7" s="7" customFormat="1" ht="49.8" thickTop="1" thickBot="1" x14ac:dyDescent="0.35">
      <c r="A72" s="24"/>
      <c r="B72" s="123">
        <v>45328</v>
      </c>
      <c r="C72" s="124"/>
      <c r="D72" s="120" t="s">
        <v>67</v>
      </c>
      <c r="E72" s="126">
        <v>12390.8</v>
      </c>
      <c r="F72" s="193"/>
      <c r="G72" s="122">
        <f t="shared" si="0"/>
        <v>28262107.470699847</v>
      </c>
    </row>
    <row r="73" spans="1:7" s="7" customFormat="1" ht="18" thickTop="1" thickBot="1" x14ac:dyDescent="0.35">
      <c r="A73" s="24"/>
      <c r="B73" s="123">
        <v>45328</v>
      </c>
      <c r="C73" s="124"/>
      <c r="D73" s="120" t="s">
        <v>23</v>
      </c>
      <c r="E73" s="126"/>
      <c r="F73" s="193">
        <v>11745470.18</v>
      </c>
      <c r="G73" s="122">
        <f t="shared" si="0"/>
        <v>16516637.290699847</v>
      </c>
    </row>
    <row r="74" spans="1:7" s="7" customFormat="1" ht="18" thickTop="1" thickBot="1" x14ac:dyDescent="0.35">
      <c r="A74" s="24"/>
      <c r="B74" s="123">
        <v>45329</v>
      </c>
      <c r="C74" s="124"/>
      <c r="D74" s="120" t="s">
        <v>40</v>
      </c>
      <c r="E74" s="126">
        <v>87935</v>
      </c>
      <c r="F74" s="196"/>
      <c r="G74" s="122">
        <f t="shared" si="0"/>
        <v>16604572.290699847</v>
      </c>
    </row>
    <row r="75" spans="1:7" s="7" customFormat="1" ht="18" thickTop="1" thickBot="1" x14ac:dyDescent="0.35">
      <c r="A75" s="24"/>
      <c r="B75" s="123">
        <v>45329</v>
      </c>
      <c r="C75" s="124"/>
      <c r="D75" s="120" t="s">
        <v>40</v>
      </c>
      <c r="E75" s="126">
        <v>2050</v>
      </c>
      <c r="F75" s="196"/>
      <c r="G75" s="122">
        <f t="shared" si="0"/>
        <v>16606622.290699847</v>
      </c>
    </row>
    <row r="76" spans="1:7" s="7" customFormat="1" ht="18" thickTop="1" thickBot="1" x14ac:dyDescent="0.35">
      <c r="A76" s="24"/>
      <c r="B76" s="123">
        <v>45329</v>
      </c>
      <c r="C76" s="124"/>
      <c r="D76" s="125" t="s">
        <v>40</v>
      </c>
      <c r="E76" s="121">
        <v>4600</v>
      </c>
      <c r="F76" s="193"/>
      <c r="G76" s="122">
        <f t="shared" si="0"/>
        <v>16611222.290699847</v>
      </c>
    </row>
    <row r="77" spans="1:7" s="7" customFormat="1" ht="18" customHeight="1" thickTop="1" thickBot="1" x14ac:dyDescent="0.35">
      <c r="A77" s="24"/>
      <c r="B77" s="123">
        <v>45329</v>
      </c>
      <c r="C77" s="124"/>
      <c r="D77" s="120" t="s">
        <v>40</v>
      </c>
      <c r="E77" s="121">
        <v>6055</v>
      </c>
      <c r="F77" s="193"/>
      <c r="G77" s="122">
        <f t="shared" si="0"/>
        <v>16617277.290699847</v>
      </c>
    </row>
    <row r="78" spans="1:7" s="7" customFormat="1" ht="20.25" customHeight="1" thickTop="1" thickBot="1" x14ac:dyDescent="0.35">
      <c r="A78" s="24"/>
      <c r="B78" s="123">
        <v>45329</v>
      </c>
      <c r="C78" s="124"/>
      <c r="D78" s="120" t="s">
        <v>40</v>
      </c>
      <c r="E78" s="121">
        <v>8595</v>
      </c>
      <c r="F78" s="193"/>
      <c r="G78" s="122">
        <f t="shared" si="0"/>
        <v>16625872.290699847</v>
      </c>
    </row>
    <row r="79" spans="1:7" s="113" customFormat="1" ht="18" thickTop="1" thickBot="1" x14ac:dyDescent="0.35">
      <c r="A79" s="112"/>
      <c r="B79" s="123">
        <v>45329</v>
      </c>
      <c r="C79" s="124"/>
      <c r="D79" s="120" t="s">
        <v>40</v>
      </c>
      <c r="E79" s="121">
        <v>11700</v>
      </c>
      <c r="F79" s="193"/>
      <c r="G79" s="122">
        <f t="shared" si="0"/>
        <v>16637572.290699847</v>
      </c>
    </row>
    <row r="80" spans="1:7" s="7" customFormat="1" ht="18" thickTop="1" thickBot="1" x14ac:dyDescent="0.35">
      <c r="A80" s="24"/>
      <c r="B80" s="123">
        <v>45329</v>
      </c>
      <c r="C80" s="124"/>
      <c r="D80" s="120" t="s">
        <v>40</v>
      </c>
      <c r="E80" s="121">
        <v>31964</v>
      </c>
      <c r="F80" s="193"/>
      <c r="G80" s="122">
        <f t="shared" si="0"/>
        <v>16669536.290699847</v>
      </c>
    </row>
    <row r="81" spans="1:8" s="7" customFormat="1" ht="18" thickTop="1" thickBot="1" x14ac:dyDescent="0.35">
      <c r="A81" s="24"/>
      <c r="B81" s="123">
        <v>45329</v>
      </c>
      <c r="C81" s="124"/>
      <c r="D81" s="120" t="s">
        <v>29</v>
      </c>
      <c r="E81" s="121">
        <v>46985.45</v>
      </c>
      <c r="F81" s="193">
        <v>1261.6300000000001</v>
      </c>
      <c r="G81" s="122">
        <f t="shared" si="0"/>
        <v>16715260.110699845</v>
      </c>
    </row>
    <row r="82" spans="1:8" s="7" customFormat="1" ht="18" thickTop="1" thickBot="1" x14ac:dyDescent="0.35">
      <c r="A82" s="24"/>
      <c r="B82" s="123">
        <v>45329</v>
      </c>
      <c r="C82" s="124"/>
      <c r="D82" s="120" t="s">
        <v>50</v>
      </c>
      <c r="E82" s="121">
        <v>677975.45</v>
      </c>
      <c r="F82" s="193"/>
      <c r="G82" s="122">
        <f t="shared" si="0"/>
        <v>17393235.560699847</v>
      </c>
    </row>
    <row r="83" spans="1:8" s="7" customFormat="1" ht="18.75" customHeight="1" thickTop="1" thickBot="1" x14ac:dyDescent="0.35">
      <c r="A83" s="24"/>
      <c r="B83" s="123">
        <v>45329</v>
      </c>
      <c r="C83" s="124"/>
      <c r="D83" s="120" t="s">
        <v>22</v>
      </c>
      <c r="E83" s="121">
        <v>549501.54</v>
      </c>
      <c r="F83" s="193"/>
      <c r="G83" s="122">
        <f t="shared" ref="G83:G147" si="1">G82+E83-F83</f>
        <v>17942737.100699846</v>
      </c>
    </row>
    <row r="84" spans="1:8" s="7" customFormat="1" ht="18.75" customHeight="1" thickTop="1" thickBot="1" x14ac:dyDescent="0.35">
      <c r="A84" s="24"/>
      <c r="B84" s="123">
        <v>45329</v>
      </c>
      <c r="C84" s="124"/>
      <c r="D84" s="206" t="s">
        <v>22</v>
      </c>
      <c r="E84" s="121">
        <v>1086847.1599999999</v>
      </c>
      <c r="F84" s="193"/>
      <c r="G84" s="122">
        <f t="shared" si="1"/>
        <v>19029584.260699846</v>
      </c>
    </row>
    <row r="85" spans="1:8" s="7" customFormat="1" ht="24.75" customHeight="1" thickTop="1" thickBot="1" x14ac:dyDescent="0.35">
      <c r="A85" s="24"/>
      <c r="B85" s="123">
        <v>45329</v>
      </c>
      <c r="C85" s="124"/>
      <c r="D85" s="139" t="s">
        <v>22</v>
      </c>
      <c r="E85" s="121">
        <v>227685.82</v>
      </c>
      <c r="F85" s="193"/>
      <c r="G85" s="122">
        <f t="shared" si="1"/>
        <v>19257270.080699846</v>
      </c>
    </row>
    <row r="86" spans="1:8" s="7" customFormat="1" ht="25.5" customHeight="1" thickTop="1" thickBot="1" x14ac:dyDescent="0.35">
      <c r="A86" s="24"/>
      <c r="B86" s="123">
        <v>45329</v>
      </c>
      <c r="C86" s="124"/>
      <c r="D86" s="120" t="s">
        <v>22</v>
      </c>
      <c r="E86" s="121">
        <v>174618.66</v>
      </c>
      <c r="F86" s="193"/>
      <c r="G86" s="122">
        <f t="shared" si="1"/>
        <v>19431888.740699846</v>
      </c>
    </row>
    <row r="87" spans="1:8" s="7" customFormat="1" ht="18" thickTop="1" thickBot="1" x14ac:dyDescent="0.35">
      <c r="A87" s="24"/>
      <c r="B87" s="123">
        <v>45329</v>
      </c>
      <c r="C87" s="124"/>
      <c r="D87" s="120" t="s">
        <v>40</v>
      </c>
      <c r="E87" s="121">
        <v>20</v>
      </c>
      <c r="F87" s="193"/>
      <c r="G87" s="122">
        <f t="shared" si="1"/>
        <v>19431908.740699846</v>
      </c>
    </row>
    <row r="88" spans="1:8" s="7" customFormat="1" ht="18" thickTop="1" thickBot="1" x14ac:dyDescent="0.35">
      <c r="A88" s="24"/>
      <c r="B88" s="123">
        <v>45329</v>
      </c>
      <c r="C88" s="124"/>
      <c r="D88" s="120" t="s">
        <v>23</v>
      </c>
      <c r="E88" s="121"/>
      <c r="F88" s="193">
        <v>9442486.4499999993</v>
      </c>
      <c r="G88" s="122">
        <f t="shared" si="1"/>
        <v>9989422.290699847</v>
      </c>
    </row>
    <row r="89" spans="1:8" s="7" customFormat="1" ht="18" thickTop="1" thickBot="1" x14ac:dyDescent="0.35">
      <c r="A89" s="24"/>
      <c r="B89" s="123">
        <v>45330</v>
      </c>
      <c r="C89" s="124"/>
      <c r="D89" s="120" t="s">
        <v>40</v>
      </c>
      <c r="E89" s="121">
        <v>25340</v>
      </c>
      <c r="F89" s="193"/>
      <c r="G89" s="122">
        <f t="shared" si="1"/>
        <v>10014762.290699847</v>
      </c>
    </row>
    <row r="90" spans="1:8" s="7" customFormat="1" ht="18" thickTop="1" thickBot="1" x14ac:dyDescent="0.35">
      <c r="A90" s="24"/>
      <c r="B90" s="123">
        <v>45330</v>
      </c>
      <c r="C90" s="124"/>
      <c r="D90" s="125" t="s">
        <v>40</v>
      </c>
      <c r="E90" s="121">
        <v>3500</v>
      </c>
      <c r="F90" s="193"/>
      <c r="G90" s="122">
        <f t="shared" si="1"/>
        <v>10018262.290699847</v>
      </c>
    </row>
    <row r="91" spans="1:8" s="7" customFormat="1" ht="18" thickTop="1" thickBot="1" x14ac:dyDescent="0.35">
      <c r="A91" s="24"/>
      <c r="B91" s="123">
        <v>45330</v>
      </c>
      <c r="C91" s="124"/>
      <c r="D91" s="120" t="s">
        <v>40</v>
      </c>
      <c r="E91" s="121">
        <v>1075</v>
      </c>
      <c r="F91" s="193"/>
      <c r="G91" s="122">
        <f t="shared" si="1"/>
        <v>10019337.290699847</v>
      </c>
    </row>
    <row r="92" spans="1:8" s="7" customFormat="1" ht="18" thickTop="1" thickBot="1" x14ac:dyDescent="0.35">
      <c r="A92" s="24"/>
      <c r="B92" s="123">
        <v>45330</v>
      </c>
      <c r="C92" s="124"/>
      <c r="D92" s="120" t="s">
        <v>40</v>
      </c>
      <c r="E92" s="121">
        <v>68940</v>
      </c>
      <c r="F92" s="193"/>
      <c r="G92" s="122">
        <f t="shared" si="1"/>
        <v>10088277.290699847</v>
      </c>
    </row>
    <row r="93" spans="1:8" s="7" customFormat="1" ht="18" thickTop="1" thickBot="1" x14ac:dyDescent="0.35">
      <c r="A93" s="24"/>
      <c r="B93" s="123">
        <v>45330</v>
      </c>
      <c r="C93" s="124"/>
      <c r="D93" s="120" t="s">
        <v>40</v>
      </c>
      <c r="E93" s="121">
        <v>12560</v>
      </c>
      <c r="F93" s="193"/>
      <c r="G93" s="122">
        <f t="shared" si="1"/>
        <v>10100837.290699847</v>
      </c>
    </row>
    <row r="94" spans="1:8" s="7" customFormat="1" ht="18" thickTop="1" thickBot="1" x14ac:dyDescent="0.35">
      <c r="A94" s="24"/>
      <c r="B94" s="123">
        <v>45330</v>
      </c>
      <c r="C94" s="124"/>
      <c r="D94" s="120" t="s">
        <v>40</v>
      </c>
      <c r="E94" s="121">
        <v>11190</v>
      </c>
      <c r="F94" s="193"/>
      <c r="G94" s="122">
        <f t="shared" si="1"/>
        <v>10112027.290699847</v>
      </c>
    </row>
    <row r="95" spans="1:8" s="7" customFormat="1" ht="18" thickTop="1" thickBot="1" x14ac:dyDescent="0.35">
      <c r="A95" s="24"/>
      <c r="B95" s="123">
        <v>45330</v>
      </c>
      <c r="C95" s="124"/>
      <c r="D95" s="120" t="s">
        <v>40</v>
      </c>
      <c r="E95" s="121">
        <v>30980</v>
      </c>
      <c r="F95" s="193"/>
      <c r="G95" s="122">
        <f t="shared" si="1"/>
        <v>10143007.290699847</v>
      </c>
      <c r="H95" s="111"/>
    </row>
    <row r="96" spans="1:8" s="7" customFormat="1" ht="18" thickTop="1" thickBot="1" x14ac:dyDescent="0.35">
      <c r="A96" s="24"/>
      <c r="B96" s="123">
        <v>45330</v>
      </c>
      <c r="C96" s="124"/>
      <c r="D96" s="120" t="s">
        <v>40</v>
      </c>
      <c r="E96" s="121">
        <v>100</v>
      </c>
      <c r="F96" s="193"/>
      <c r="G96" s="122">
        <f t="shared" si="1"/>
        <v>10143107.290699847</v>
      </c>
    </row>
    <row r="97" spans="1:7" s="7" customFormat="1" ht="18" thickTop="1" thickBot="1" x14ac:dyDescent="0.35">
      <c r="A97" s="24"/>
      <c r="B97" s="123">
        <v>45330</v>
      </c>
      <c r="C97" s="124"/>
      <c r="D97" s="120" t="s">
        <v>29</v>
      </c>
      <c r="E97" s="121">
        <v>76082.539999999994</v>
      </c>
      <c r="F97" s="193">
        <v>2004</v>
      </c>
      <c r="G97" s="122">
        <f t="shared" si="1"/>
        <v>10217185.830699846</v>
      </c>
    </row>
    <row r="98" spans="1:7" s="7" customFormat="1" ht="18" thickTop="1" thickBot="1" x14ac:dyDescent="0.35">
      <c r="A98" s="24"/>
      <c r="B98" s="123">
        <v>45330</v>
      </c>
      <c r="C98" s="124"/>
      <c r="D98" s="120" t="s">
        <v>50</v>
      </c>
      <c r="E98" s="121">
        <v>998.1</v>
      </c>
      <c r="F98" s="193"/>
      <c r="G98" s="122">
        <f t="shared" si="1"/>
        <v>10218183.930699846</v>
      </c>
    </row>
    <row r="99" spans="1:7" s="7" customFormat="1" ht="18" thickTop="1" thickBot="1" x14ac:dyDescent="0.35">
      <c r="A99" s="24"/>
      <c r="B99" s="123">
        <v>45330</v>
      </c>
      <c r="C99" s="124"/>
      <c r="D99" s="120" t="s">
        <v>50</v>
      </c>
      <c r="E99" s="121">
        <v>207814.39999999999</v>
      </c>
      <c r="F99" s="193"/>
      <c r="G99" s="122">
        <f t="shared" si="1"/>
        <v>10425998.330699846</v>
      </c>
    </row>
    <row r="100" spans="1:7" s="7" customFormat="1" ht="18" thickTop="1" thickBot="1" x14ac:dyDescent="0.35">
      <c r="A100" s="24"/>
      <c r="B100" s="123">
        <v>45330</v>
      </c>
      <c r="C100" s="124"/>
      <c r="D100" s="120" t="s">
        <v>50</v>
      </c>
      <c r="E100" s="121">
        <v>299259.84000000003</v>
      </c>
      <c r="F100" s="193"/>
      <c r="G100" s="122">
        <f t="shared" si="1"/>
        <v>10725258.170699846</v>
      </c>
    </row>
    <row r="101" spans="1:7" s="7" customFormat="1" ht="17.25" customHeight="1" thickTop="1" thickBot="1" x14ac:dyDescent="0.35">
      <c r="A101" s="24"/>
      <c r="B101" s="123">
        <v>45330</v>
      </c>
      <c r="C101" s="124"/>
      <c r="D101" s="120" t="s">
        <v>22</v>
      </c>
      <c r="E101" s="121">
        <v>60760.84</v>
      </c>
      <c r="F101" s="193"/>
      <c r="G101" s="122">
        <f t="shared" si="1"/>
        <v>10786019.010699846</v>
      </c>
    </row>
    <row r="102" spans="1:7" s="7" customFormat="1" ht="18" thickTop="1" thickBot="1" x14ac:dyDescent="0.35">
      <c r="A102" s="24"/>
      <c r="B102" s="123">
        <v>45330</v>
      </c>
      <c r="C102" s="124"/>
      <c r="D102" s="120" t="s">
        <v>22</v>
      </c>
      <c r="E102" s="121">
        <v>174662.86</v>
      </c>
      <c r="F102" s="194"/>
      <c r="G102" s="122">
        <f t="shared" si="1"/>
        <v>10960681.870699845</v>
      </c>
    </row>
    <row r="103" spans="1:7" s="7" customFormat="1" ht="18" thickTop="1" thickBot="1" x14ac:dyDescent="0.35">
      <c r="A103" s="24"/>
      <c r="B103" s="123">
        <v>45330</v>
      </c>
      <c r="C103" s="124"/>
      <c r="D103" s="125" t="s">
        <v>49</v>
      </c>
      <c r="E103" s="121">
        <v>146146.79999999999</v>
      </c>
      <c r="F103" s="193"/>
      <c r="G103" s="122">
        <f t="shared" si="1"/>
        <v>11106828.670699846</v>
      </c>
    </row>
    <row r="104" spans="1:7" s="7" customFormat="1" ht="18" thickTop="1" thickBot="1" x14ac:dyDescent="0.35">
      <c r="A104" s="24"/>
      <c r="B104" s="123">
        <v>45330</v>
      </c>
      <c r="C104" s="124"/>
      <c r="D104" s="120" t="s">
        <v>23</v>
      </c>
      <c r="E104" s="121"/>
      <c r="F104" s="193">
        <v>339965.75</v>
      </c>
      <c r="G104" s="122">
        <f t="shared" si="1"/>
        <v>10766862.920699846</v>
      </c>
    </row>
    <row r="105" spans="1:7" s="7" customFormat="1" ht="18" thickTop="1" thickBot="1" x14ac:dyDescent="0.35">
      <c r="A105" s="24"/>
      <c r="B105" s="123">
        <v>45331</v>
      </c>
      <c r="C105" s="124"/>
      <c r="D105" s="120" t="s">
        <v>40</v>
      </c>
      <c r="E105" s="121">
        <v>60488</v>
      </c>
      <c r="F105" s="193"/>
      <c r="G105" s="122">
        <f t="shared" si="1"/>
        <v>10827350.920699846</v>
      </c>
    </row>
    <row r="106" spans="1:7" s="7" customFormat="1" ht="27" customHeight="1" thickTop="1" thickBot="1" x14ac:dyDescent="0.35">
      <c r="A106" s="24"/>
      <c r="B106" s="123">
        <v>45331</v>
      </c>
      <c r="C106" s="124"/>
      <c r="D106" s="120" t="s">
        <v>40</v>
      </c>
      <c r="E106" s="121">
        <v>30985</v>
      </c>
      <c r="F106" s="193"/>
      <c r="G106" s="122">
        <f t="shared" si="1"/>
        <v>10858335.920699846</v>
      </c>
    </row>
    <row r="107" spans="1:7" s="7" customFormat="1" ht="18" thickTop="1" thickBot="1" x14ac:dyDescent="0.35">
      <c r="A107" s="24"/>
      <c r="B107" s="123">
        <v>45331</v>
      </c>
      <c r="C107" s="124"/>
      <c r="D107" s="120" t="s">
        <v>40</v>
      </c>
      <c r="E107" s="121">
        <v>5717</v>
      </c>
      <c r="F107" s="193"/>
      <c r="G107" s="122">
        <f t="shared" si="1"/>
        <v>10864052.920699846</v>
      </c>
    </row>
    <row r="108" spans="1:7" s="7" customFormat="1" ht="18" thickTop="1" thickBot="1" x14ac:dyDescent="0.35">
      <c r="A108" s="24"/>
      <c r="B108" s="123">
        <v>45331</v>
      </c>
      <c r="C108" s="124"/>
      <c r="D108" s="120" t="s">
        <v>40</v>
      </c>
      <c r="E108" s="121">
        <v>1950</v>
      </c>
      <c r="F108" s="193"/>
      <c r="G108" s="122">
        <f t="shared" si="1"/>
        <v>10866002.920699846</v>
      </c>
    </row>
    <row r="109" spans="1:7" s="7" customFormat="1" ht="18" thickTop="1" thickBot="1" x14ac:dyDescent="0.35">
      <c r="A109" s="24"/>
      <c r="B109" s="123">
        <v>45331</v>
      </c>
      <c r="C109" s="124"/>
      <c r="D109" s="120" t="s">
        <v>40</v>
      </c>
      <c r="E109" s="121">
        <v>19200</v>
      </c>
      <c r="F109" s="193"/>
      <c r="G109" s="122">
        <f t="shared" si="1"/>
        <v>10885202.920699846</v>
      </c>
    </row>
    <row r="110" spans="1:7" s="7" customFormat="1" ht="20.25" customHeight="1" thickTop="1" thickBot="1" x14ac:dyDescent="0.35">
      <c r="A110" s="24"/>
      <c r="B110" s="127">
        <v>45331</v>
      </c>
      <c r="C110" s="128"/>
      <c r="D110" s="120" t="s">
        <v>40</v>
      </c>
      <c r="E110" s="121">
        <v>13035</v>
      </c>
      <c r="F110" s="193"/>
      <c r="G110" s="122">
        <f t="shared" si="1"/>
        <v>10898237.920699846</v>
      </c>
    </row>
    <row r="111" spans="1:7" s="7" customFormat="1" ht="18" thickTop="1" thickBot="1" x14ac:dyDescent="0.35">
      <c r="A111" s="24"/>
      <c r="B111" s="123">
        <v>45331</v>
      </c>
      <c r="C111" s="124"/>
      <c r="D111" s="120" t="s">
        <v>40</v>
      </c>
      <c r="E111" s="121">
        <v>44500</v>
      </c>
      <c r="F111" s="193"/>
      <c r="G111" s="122">
        <f t="shared" si="1"/>
        <v>10942737.920699846</v>
      </c>
    </row>
    <row r="112" spans="1:7" s="7" customFormat="1" ht="18" thickTop="1" thickBot="1" x14ac:dyDescent="0.35">
      <c r="A112" s="24"/>
      <c r="B112" s="123">
        <v>45331</v>
      </c>
      <c r="C112" s="124"/>
      <c r="D112" s="120" t="s">
        <v>40</v>
      </c>
      <c r="E112" s="121">
        <v>75</v>
      </c>
      <c r="F112" s="193"/>
      <c r="G112" s="122">
        <f t="shared" si="1"/>
        <v>10942812.920699846</v>
      </c>
    </row>
    <row r="113" spans="1:7" s="7" customFormat="1" ht="17.25" customHeight="1" thickTop="1" thickBot="1" x14ac:dyDescent="0.35">
      <c r="A113" s="24"/>
      <c r="B113" s="123">
        <v>45331</v>
      </c>
      <c r="C113" s="124"/>
      <c r="D113" s="120" t="s">
        <v>29</v>
      </c>
      <c r="E113" s="121">
        <v>55989.55</v>
      </c>
      <c r="F113" s="193">
        <v>1507.56</v>
      </c>
      <c r="G113" s="122">
        <f t="shared" si="1"/>
        <v>10997294.910699846</v>
      </c>
    </row>
    <row r="114" spans="1:7" s="7" customFormat="1" ht="18" thickTop="1" thickBot="1" x14ac:dyDescent="0.35">
      <c r="A114" s="24"/>
      <c r="B114" s="123">
        <v>45331</v>
      </c>
      <c r="C114" s="124"/>
      <c r="D114" s="120" t="s">
        <v>22</v>
      </c>
      <c r="E114" s="121">
        <v>1120707.6399999999</v>
      </c>
      <c r="F114" s="193"/>
      <c r="G114" s="122">
        <f t="shared" si="1"/>
        <v>12118002.550699847</v>
      </c>
    </row>
    <row r="115" spans="1:7" s="7" customFormat="1" ht="46.5" customHeight="1" thickTop="1" thickBot="1" x14ac:dyDescent="0.35">
      <c r="A115" s="24"/>
      <c r="B115" s="123">
        <v>45331</v>
      </c>
      <c r="C115" s="124"/>
      <c r="D115" s="120" t="s">
        <v>68</v>
      </c>
      <c r="E115" s="121">
        <v>15200</v>
      </c>
      <c r="F115" s="193"/>
      <c r="G115" s="122">
        <f t="shared" si="1"/>
        <v>12133202.550699847</v>
      </c>
    </row>
    <row r="116" spans="1:7" s="7" customFormat="1" ht="28.5" customHeight="1" thickTop="1" thickBot="1" x14ac:dyDescent="0.35">
      <c r="A116" s="24"/>
      <c r="B116" s="127">
        <v>45331</v>
      </c>
      <c r="C116" s="128"/>
      <c r="D116" s="120" t="s">
        <v>22</v>
      </c>
      <c r="E116" s="121">
        <v>307800.73</v>
      </c>
      <c r="F116" s="193"/>
      <c r="G116" s="122">
        <f t="shared" si="1"/>
        <v>12441003.280699847</v>
      </c>
    </row>
    <row r="117" spans="1:7" s="7" customFormat="1" ht="66" thickTop="1" thickBot="1" x14ac:dyDescent="0.35">
      <c r="A117" s="24"/>
      <c r="B117" s="123">
        <v>45331</v>
      </c>
      <c r="C117" s="124"/>
      <c r="D117" s="120" t="s">
        <v>69</v>
      </c>
      <c r="E117" s="121">
        <v>6702</v>
      </c>
      <c r="F117" s="193"/>
      <c r="G117" s="122">
        <f t="shared" si="1"/>
        <v>12447705.280699847</v>
      </c>
    </row>
    <row r="118" spans="1:7" s="7" customFormat="1" ht="18" thickTop="1" thickBot="1" x14ac:dyDescent="0.35">
      <c r="A118" s="24"/>
      <c r="B118" s="123">
        <v>45331</v>
      </c>
      <c r="C118" s="124"/>
      <c r="D118" s="120" t="s">
        <v>23</v>
      </c>
      <c r="E118" s="121"/>
      <c r="F118" s="161">
        <v>3013434.58</v>
      </c>
      <c r="G118" s="122">
        <f t="shared" si="1"/>
        <v>9434270.7006998472</v>
      </c>
    </row>
    <row r="119" spans="1:7" s="7" customFormat="1" ht="18" thickTop="1" thickBot="1" x14ac:dyDescent="0.35">
      <c r="A119" s="24"/>
      <c r="B119" s="123">
        <v>45331</v>
      </c>
      <c r="C119" s="124"/>
      <c r="D119" s="120" t="s">
        <v>23</v>
      </c>
      <c r="E119" s="121"/>
      <c r="F119" s="193">
        <v>405034.6</v>
      </c>
      <c r="G119" s="122">
        <f t="shared" si="1"/>
        <v>9029236.1006998476</v>
      </c>
    </row>
    <row r="120" spans="1:7" s="7" customFormat="1" ht="18" thickTop="1" thickBot="1" x14ac:dyDescent="0.35">
      <c r="A120" s="24"/>
      <c r="B120" s="123">
        <v>45332</v>
      </c>
      <c r="C120" s="124"/>
      <c r="D120" s="120" t="s">
        <v>40</v>
      </c>
      <c r="E120" s="121">
        <v>6500</v>
      </c>
      <c r="F120" s="193"/>
      <c r="G120" s="122">
        <f t="shared" si="1"/>
        <v>9035736.1006998476</v>
      </c>
    </row>
    <row r="121" spans="1:7" s="7" customFormat="1" ht="21.75" customHeight="1" thickTop="1" thickBot="1" x14ac:dyDescent="0.35">
      <c r="A121" s="24"/>
      <c r="B121" s="123">
        <v>45332</v>
      </c>
      <c r="C121" s="124"/>
      <c r="D121" s="125" t="s">
        <v>29</v>
      </c>
      <c r="E121" s="121">
        <v>18800</v>
      </c>
      <c r="F121" s="193">
        <v>470</v>
      </c>
      <c r="G121" s="122">
        <f t="shared" si="1"/>
        <v>9054066.1006998476</v>
      </c>
    </row>
    <row r="122" spans="1:7" s="7" customFormat="1" ht="18" thickTop="1" thickBot="1" x14ac:dyDescent="0.35">
      <c r="A122" s="24"/>
      <c r="B122" s="123">
        <v>45333</v>
      </c>
      <c r="C122" s="124"/>
      <c r="D122" s="120" t="s">
        <v>40</v>
      </c>
      <c r="E122" s="121">
        <v>6400</v>
      </c>
      <c r="F122" s="193"/>
      <c r="G122" s="122">
        <f t="shared" si="1"/>
        <v>9060466.1006998476</v>
      </c>
    </row>
    <row r="123" spans="1:7" s="7" customFormat="1" ht="18" thickTop="1" thickBot="1" x14ac:dyDescent="0.35">
      <c r="A123" s="24"/>
      <c r="B123" s="123">
        <v>45333</v>
      </c>
      <c r="C123" s="124"/>
      <c r="D123" s="120" t="s">
        <v>29</v>
      </c>
      <c r="E123" s="121">
        <v>7263</v>
      </c>
      <c r="F123" s="193">
        <v>181.58</v>
      </c>
      <c r="G123" s="122">
        <f t="shared" si="1"/>
        <v>9067547.5206998475</v>
      </c>
    </row>
    <row r="124" spans="1:7" s="7" customFormat="1" ht="18" thickTop="1" thickBot="1" x14ac:dyDescent="0.35">
      <c r="A124" s="24"/>
      <c r="B124" s="123">
        <v>45334</v>
      </c>
      <c r="C124" s="124"/>
      <c r="D124" s="120" t="s">
        <v>40</v>
      </c>
      <c r="E124" s="121">
        <v>47860</v>
      </c>
      <c r="F124" s="193"/>
      <c r="G124" s="122">
        <f t="shared" si="1"/>
        <v>9115407.5206998475</v>
      </c>
    </row>
    <row r="125" spans="1:7" s="7" customFormat="1" ht="18" thickTop="1" thickBot="1" x14ac:dyDescent="0.35">
      <c r="A125" s="24"/>
      <c r="B125" s="123">
        <v>45334</v>
      </c>
      <c r="C125" s="124"/>
      <c r="D125" s="120" t="s">
        <v>40</v>
      </c>
      <c r="E125" s="121">
        <v>27910</v>
      </c>
      <c r="F125" s="193"/>
      <c r="G125" s="122">
        <f t="shared" si="1"/>
        <v>9143317.5206998475</v>
      </c>
    </row>
    <row r="126" spans="1:7" s="7" customFormat="1" ht="18" thickTop="1" thickBot="1" x14ac:dyDescent="0.35">
      <c r="A126" s="24"/>
      <c r="B126" s="123">
        <v>45334</v>
      </c>
      <c r="C126" s="124"/>
      <c r="D126" s="120" t="s">
        <v>40</v>
      </c>
      <c r="E126" s="121">
        <v>2900</v>
      </c>
      <c r="F126" s="193"/>
      <c r="G126" s="122">
        <f t="shared" si="1"/>
        <v>9146217.5206998475</v>
      </c>
    </row>
    <row r="127" spans="1:7" s="7" customFormat="1" ht="18" thickTop="1" thickBot="1" x14ac:dyDescent="0.35">
      <c r="A127" s="24"/>
      <c r="B127" s="123">
        <v>45334</v>
      </c>
      <c r="C127" s="124"/>
      <c r="D127" s="120" t="s">
        <v>40</v>
      </c>
      <c r="E127" s="121">
        <v>1920</v>
      </c>
      <c r="F127" s="194"/>
      <c r="G127" s="122">
        <f t="shared" si="1"/>
        <v>9148137.5206998475</v>
      </c>
    </row>
    <row r="128" spans="1:7" s="7" customFormat="1" ht="18" thickTop="1" thickBot="1" x14ac:dyDescent="0.35">
      <c r="A128" s="24"/>
      <c r="B128" s="123">
        <v>45334</v>
      </c>
      <c r="C128" s="124"/>
      <c r="D128" s="120" t="s">
        <v>40</v>
      </c>
      <c r="E128" s="121">
        <v>12660</v>
      </c>
      <c r="F128" s="193"/>
      <c r="G128" s="122">
        <f t="shared" si="1"/>
        <v>9160797.5206998475</v>
      </c>
    </row>
    <row r="129" spans="1:9" s="7" customFormat="1" ht="18" thickTop="1" thickBot="1" x14ac:dyDescent="0.35">
      <c r="A129" s="24"/>
      <c r="B129" s="123">
        <v>45334</v>
      </c>
      <c r="C129" s="124"/>
      <c r="D129" s="120" t="s">
        <v>40</v>
      </c>
      <c r="E129" s="121">
        <v>11395</v>
      </c>
      <c r="F129" s="193"/>
      <c r="G129" s="122">
        <f t="shared" si="1"/>
        <v>9172192.5206998475</v>
      </c>
      <c r="H129" s="205"/>
      <c r="I129" s="111"/>
    </row>
    <row r="130" spans="1:9" s="7" customFormat="1" ht="18" thickTop="1" thickBot="1" x14ac:dyDescent="0.35">
      <c r="A130" s="79"/>
      <c r="B130" s="123">
        <v>45334</v>
      </c>
      <c r="C130" s="124"/>
      <c r="D130" s="125" t="s">
        <v>40</v>
      </c>
      <c r="E130" s="121">
        <v>17120</v>
      </c>
      <c r="F130" s="195"/>
      <c r="G130" s="122">
        <f t="shared" si="1"/>
        <v>9189312.5206998475</v>
      </c>
    </row>
    <row r="131" spans="1:9" s="7" customFormat="1" ht="18" thickTop="1" thickBot="1" x14ac:dyDescent="0.35">
      <c r="A131" s="79"/>
      <c r="B131" s="123">
        <v>45334</v>
      </c>
      <c r="C131" s="124"/>
      <c r="D131" s="125" t="s">
        <v>40</v>
      </c>
      <c r="E131" s="121">
        <v>1700</v>
      </c>
      <c r="F131" s="197"/>
      <c r="G131" s="122">
        <f t="shared" si="1"/>
        <v>9191012.5206998475</v>
      </c>
    </row>
    <row r="132" spans="1:9" s="7" customFormat="1" ht="18" thickTop="1" thickBot="1" x14ac:dyDescent="0.35">
      <c r="A132" s="79"/>
      <c r="B132" s="123">
        <v>45334</v>
      </c>
      <c r="C132" s="124"/>
      <c r="D132" s="120" t="s">
        <v>29</v>
      </c>
      <c r="E132" s="121">
        <v>50939.08</v>
      </c>
      <c r="F132" s="193">
        <v>1298.18</v>
      </c>
      <c r="G132" s="122">
        <f t="shared" si="1"/>
        <v>9240653.4206998479</v>
      </c>
    </row>
    <row r="133" spans="1:9" s="7" customFormat="1" ht="18" thickTop="1" thickBot="1" x14ac:dyDescent="0.35">
      <c r="A133" s="79"/>
      <c r="B133" s="123">
        <v>45334</v>
      </c>
      <c r="C133" s="124"/>
      <c r="D133" s="120" t="s">
        <v>70</v>
      </c>
      <c r="E133" s="121">
        <v>220383.15</v>
      </c>
      <c r="F133" s="193"/>
      <c r="G133" s="122">
        <f t="shared" si="1"/>
        <v>9461036.5706998482</v>
      </c>
    </row>
    <row r="134" spans="1:9" s="7" customFormat="1" ht="18" thickTop="1" thickBot="1" x14ac:dyDescent="0.35">
      <c r="A134" s="79"/>
      <c r="B134" s="123">
        <v>45334</v>
      </c>
      <c r="C134" s="124"/>
      <c r="D134" s="120" t="s">
        <v>23</v>
      </c>
      <c r="E134" s="121"/>
      <c r="F134" s="193">
        <v>684901.06</v>
      </c>
      <c r="G134" s="122">
        <f t="shared" si="1"/>
        <v>8776135.5106998477</v>
      </c>
    </row>
    <row r="135" spans="1:9" s="7" customFormat="1" ht="20.25" customHeight="1" thickTop="1" thickBot="1" x14ac:dyDescent="0.35">
      <c r="A135" s="79"/>
      <c r="B135" s="123">
        <v>45335</v>
      </c>
      <c r="C135" s="124"/>
      <c r="D135" s="120" t="s">
        <v>40</v>
      </c>
      <c r="E135" s="121">
        <v>78625</v>
      </c>
      <c r="F135" s="193"/>
      <c r="G135" s="122">
        <f t="shared" si="1"/>
        <v>8854760.5106998477</v>
      </c>
    </row>
    <row r="136" spans="1:9" s="7" customFormat="1" ht="18" thickTop="1" thickBot="1" x14ac:dyDescent="0.35">
      <c r="A136" s="79"/>
      <c r="B136" s="123">
        <v>45335</v>
      </c>
      <c r="C136" s="124"/>
      <c r="D136" s="120" t="s">
        <v>40</v>
      </c>
      <c r="E136" s="121">
        <v>28742</v>
      </c>
      <c r="F136" s="193"/>
      <c r="G136" s="122">
        <f t="shared" si="1"/>
        <v>8883502.5106998477</v>
      </c>
    </row>
    <row r="137" spans="1:9" s="7" customFormat="1" ht="18" thickTop="1" thickBot="1" x14ac:dyDescent="0.35">
      <c r="A137" s="79"/>
      <c r="B137" s="123">
        <v>45335</v>
      </c>
      <c r="C137" s="124"/>
      <c r="D137" s="120" t="s">
        <v>40</v>
      </c>
      <c r="E137" s="121">
        <v>18950</v>
      </c>
      <c r="F137" s="193"/>
      <c r="G137" s="122">
        <f t="shared" si="1"/>
        <v>8902452.5106998477</v>
      </c>
    </row>
    <row r="138" spans="1:9" s="7" customFormat="1" ht="18" thickTop="1" thickBot="1" x14ac:dyDescent="0.35">
      <c r="A138" s="79"/>
      <c r="B138" s="123">
        <v>45335</v>
      </c>
      <c r="C138" s="124"/>
      <c r="D138" s="120" t="s">
        <v>40</v>
      </c>
      <c r="E138" s="121">
        <v>3650</v>
      </c>
      <c r="F138" s="193"/>
      <c r="G138" s="122">
        <f t="shared" si="1"/>
        <v>8906102.5106998477</v>
      </c>
    </row>
    <row r="139" spans="1:9" s="7" customFormat="1" ht="18" thickTop="1" thickBot="1" x14ac:dyDescent="0.35">
      <c r="A139" s="79"/>
      <c r="B139" s="123">
        <v>45335</v>
      </c>
      <c r="C139" s="124"/>
      <c r="D139" s="120" t="s">
        <v>40</v>
      </c>
      <c r="E139" s="121">
        <v>3816</v>
      </c>
      <c r="F139" s="193"/>
      <c r="G139" s="122">
        <f t="shared" si="1"/>
        <v>8909918.5106998477</v>
      </c>
    </row>
    <row r="140" spans="1:9" s="7" customFormat="1" ht="18" thickTop="1" thickBot="1" x14ac:dyDescent="0.35">
      <c r="A140" s="79"/>
      <c r="B140" s="123">
        <v>45335</v>
      </c>
      <c r="C140" s="124"/>
      <c r="D140" s="120" t="s">
        <v>40</v>
      </c>
      <c r="E140" s="121">
        <v>2050</v>
      </c>
      <c r="F140" s="193"/>
      <c r="G140" s="122">
        <f t="shared" si="1"/>
        <v>8911968.5106998477</v>
      </c>
    </row>
    <row r="141" spans="1:9" s="7" customFormat="1" ht="18" thickTop="1" thickBot="1" x14ac:dyDescent="0.35">
      <c r="A141" s="79"/>
      <c r="B141" s="123">
        <v>45335</v>
      </c>
      <c r="C141" s="124"/>
      <c r="D141" s="120" t="s">
        <v>40</v>
      </c>
      <c r="E141" s="121">
        <v>65990</v>
      </c>
      <c r="F141" s="193"/>
      <c r="G141" s="122">
        <f t="shared" si="1"/>
        <v>8977958.5106998477</v>
      </c>
    </row>
    <row r="142" spans="1:9" s="7" customFormat="1" ht="18" thickTop="1" thickBot="1" x14ac:dyDescent="0.35">
      <c r="A142" s="79"/>
      <c r="B142" s="123">
        <v>45335</v>
      </c>
      <c r="C142" s="124"/>
      <c r="D142" s="120" t="s">
        <v>29</v>
      </c>
      <c r="E142" s="121">
        <v>96418.54</v>
      </c>
      <c r="F142" s="193">
        <v>2559.02</v>
      </c>
      <c r="G142" s="122">
        <f t="shared" si="1"/>
        <v>9071818.0306998473</v>
      </c>
    </row>
    <row r="143" spans="1:9" s="7" customFormat="1" ht="18" thickTop="1" thickBot="1" x14ac:dyDescent="0.35">
      <c r="A143" s="79"/>
      <c r="B143" s="123">
        <v>45335</v>
      </c>
      <c r="C143" s="124"/>
      <c r="D143" s="120" t="s">
        <v>22</v>
      </c>
      <c r="E143" s="126">
        <v>69155.8</v>
      </c>
      <c r="F143" s="196"/>
      <c r="G143" s="122">
        <f t="shared" si="1"/>
        <v>9140973.830699848</v>
      </c>
    </row>
    <row r="144" spans="1:9" s="7" customFormat="1" ht="18" thickTop="1" thickBot="1" x14ac:dyDescent="0.35">
      <c r="A144" s="79"/>
      <c r="B144" s="123">
        <v>45335</v>
      </c>
      <c r="C144" s="124"/>
      <c r="D144" s="120" t="s">
        <v>22</v>
      </c>
      <c r="E144" s="126">
        <v>1204</v>
      </c>
      <c r="F144" s="196"/>
      <c r="G144" s="122">
        <f t="shared" si="1"/>
        <v>9142177.830699848</v>
      </c>
    </row>
    <row r="145" spans="1:7" s="7" customFormat="1" ht="17.25" customHeight="1" thickTop="1" thickBot="1" x14ac:dyDescent="0.35">
      <c r="A145" s="79"/>
      <c r="B145" s="123">
        <v>45335</v>
      </c>
      <c r="C145" s="124"/>
      <c r="D145" s="120" t="s">
        <v>22</v>
      </c>
      <c r="E145" s="126">
        <v>1876889.19</v>
      </c>
      <c r="F145" s="193"/>
      <c r="G145" s="122">
        <f t="shared" si="1"/>
        <v>11019067.020699847</v>
      </c>
    </row>
    <row r="146" spans="1:7" s="7" customFormat="1" ht="18" thickTop="1" thickBot="1" x14ac:dyDescent="0.35">
      <c r="A146" s="79"/>
      <c r="B146" s="123">
        <v>45335</v>
      </c>
      <c r="C146" s="124"/>
      <c r="D146" s="120" t="s">
        <v>22</v>
      </c>
      <c r="E146" s="126">
        <v>5706690.04</v>
      </c>
      <c r="F146" s="193"/>
      <c r="G146" s="122">
        <f t="shared" si="1"/>
        <v>16725757.060699847</v>
      </c>
    </row>
    <row r="147" spans="1:7" s="7" customFormat="1" ht="18" thickTop="1" thickBot="1" x14ac:dyDescent="0.35">
      <c r="A147" s="79"/>
      <c r="B147" s="123">
        <v>45335</v>
      </c>
      <c r="C147" s="124"/>
      <c r="D147" s="120" t="s">
        <v>23</v>
      </c>
      <c r="E147" s="121"/>
      <c r="F147" s="193">
        <v>1686843.91</v>
      </c>
      <c r="G147" s="122">
        <f t="shared" si="1"/>
        <v>15038913.150699846</v>
      </c>
    </row>
    <row r="148" spans="1:7" s="7" customFormat="1" ht="18" thickTop="1" thickBot="1" x14ac:dyDescent="0.35">
      <c r="A148" s="79"/>
      <c r="B148" s="123">
        <v>45336</v>
      </c>
      <c r="C148" s="124"/>
      <c r="D148" s="120" t="s">
        <v>40</v>
      </c>
      <c r="E148" s="121">
        <v>23722</v>
      </c>
      <c r="F148" s="193"/>
      <c r="G148" s="122">
        <f t="shared" ref="G148:G329" si="2">G147+E148-F148</f>
        <v>15062635.150699846</v>
      </c>
    </row>
    <row r="149" spans="1:7" s="7" customFormat="1" ht="18" customHeight="1" thickTop="1" thickBot="1" x14ac:dyDescent="0.35">
      <c r="A149" s="79"/>
      <c r="B149" s="123">
        <v>45336</v>
      </c>
      <c r="C149" s="124"/>
      <c r="D149" s="120" t="s">
        <v>40</v>
      </c>
      <c r="E149" s="121">
        <v>1570</v>
      </c>
      <c r="F149" s="193"/>
      <c r="G149" s="122">
        <f t="shared" si="2"/>
        <v>15064205.150699846</v>
      </c>
    </row>
    <row r="150" spans="1:7" s="7" customFormat="1" ht="18" thickTop="1" thickBot="1" x14ac:dyDescent="0.35">
      <c r="A150" s="79"/>
      <c r="B150" s="123">
        <v>45336</v>
      </c>
      <c r="C150" s="124"/>
      <c r="D150" s="120" t="s">
        <v>40</v>
      </c>
      <c r="E150" s="121">
        <v>24065</v>
      </c>
      <c r="F150" s="193"/>
      <c r="G150" s="122">
        <f t="shared" si="2"/>
        <v>15088270.150699846</v>
      </c>
    </row>
    <row r="151" spans="1:7" s="7" customFormat="1" ht="18" thickTop="1" thickBot="1" x14ac:dyDescent="0.35">
      <c r="A151" s="79"/>
      <c r="B151" s="123">
        <v>45336</v>
      </c>
      <c r="C151" s="124"/>
      <c r="D151" s="120" t="s">
        <v>40</v>
      </c>
      <c r="E151" s="121">
        <v>6306</v>
      </c>
      <c r="F151" s="193"/>
      <c r="G151" s="122">
        <f t="shared" si="2"/>
        <v>15094576.150699846</v>
      </c>
    </row>
    <row r="152" spans="1:7" s="7" customFormat="1" ht="18" thickTop="1" thickBot="1" x14ac:dyDescent="0.35">
      <c r="A152" s="79"/>
      <c r="B152" s="123">
        <v>45336</v>
      </c>
      <c r="C152" s="124"/>
      <c r="D152" s="120" t="s">
        <v>40</v>
      </c>
      <c r="E152" s="121">
        <v>64935</v>
      </c>
      <c r="F152" s="193"/>
      <c r="G152" s="122">
        <f t="shared" si="2"/>
        <v>15159511.150699846</v>
      </c>
    </row>
    <row r="153" spans="1:7" s="7" customFormat="1" ht="18" thickTop="1" thickBot="1" x14ac:dyDescent="0.35">
      <c r="A153" s="79"/>
      <c r="B153" s="123">
        <v>45336</v>
      </c>
      <c r="C153" s="124"/>
      <c r="D153" s="120" t="s">
        <v>40</v>
      </c>
      <c r="E153" s="121">
        <v>23900</v>
      </c>
      <c r="F153" s="193"/>
      <c r="G153" s="122">
        <f t="shared" si="2"/>
        <v>15183411.150699846</v>
      </c>
    </row>
    <row r="154" spans="1:7" s="7" customFormat="1" ht="18" thickTop="1" thickBot="1" x14ac:dyDescent="0.35">
      <c r="A154" s="79"/>
      <c r="B154" s="123">
        <v>45336</v>
      </c>
      <c r="C154" s="124"/>
      <c r="D154" s="120" t="s">
        <v>40</v>
      </c>
      <c r="E154" s="121">
        <v>35265</v>
      </c>
      <c r="F154" s="193"/>
      <c r="G154" s="122">
        <f t="shared" si="2"/>
        <v>15218676.150699846</v>
      </c>
    </row>
    <row r="155" spans="1:7" s="7" customFormat="1" ht="18" thickTop="1" thickBot="1" x14ac:dyDescent="0.35">
      <c r="A155" s="79"/>
      <c r="B155" s="123">
        <v>45336</v>
      </c>
      <c r="C155" s="124"/>
      <c r="D155" s="120" t="s">
        <v>40</v>
      </c>
      <c r="E155" s="121">
        <v>380</v>
      </c>
      <c r="F155" s="193"/>
      <c r="G155" s="122">
        <f t="shared" si="2"/>
        <v>15219056.150699846</v>
      </c>
    </row>
    <row r="156" spans="1:7" s="7" customFormat="1" ht="18" thickTop="1" thickBot="1" x14ac:dyDescent="0.35">
      <c r="A156" s="79"/>
      <c r="B156" s="123">
        <v>45336</v>
      </c>
      <c r="C156" s="124"/>
      <c r="D156" s="120" t="s">
        <v>29</v>
      </c>
      <c r="E156" s="121">
        <v>80823.149999999994</v>
      </c>
      <c r="F156" s="193">
        <v>2064.58</v>
      </c>
      <c r="G156" s="122">
        <f t="shared" si="2"/>
        <v>15297814.720699847</v>
      </c>
    </row>
    <row r="157" spans="1:7" s="7" customFormat="1" ht="18.75" customHeight="1" thickTop="1" thickBot="1" x14ac:dyDescent="0.35">
      <c r="A157" s="79"/>
      <c r="B157" s="123">
        <v>45336</v>
      </c>
      <c r="C157" s="124"/>
      <c r="D157" s="120" t="s">
        <v>55</v>
      </c>
      <c r="E157" s="121">
        <v>4029.6</v>
      </c>
      <c r="F157" s="193">
        <v>145.88799999999998</v>
      </c>
      <c r="G157" s="122">
        <f t="shared" si="2"/>
        <v>15301698.432699846</v>
      </c>
    </row>
    <row r="158" spans="1:7" s="7" customFormat="1" ht="23.25" customHeight="1" thickTop="1" thickBot="1" x14ac:dyDescent="0.35">
      <c r="A158" s="79"/>
      <c r="B158" s="123">
        <v>45336</v>
      </c>
      <c r="C158" s="124"/>
      <c r="D158" s="120" t="s">
        <v>23</v>
      </c>
      <c r="E158" s="121"/>
      <c r="F158" s="193">
        <v>462396.56</v>
      </c>
      <c r="G158" s="122">
        <f t="shared" si="2"/>
        <v>14839301.872699846</v>
      </c>
    </row>
    <row r="159" spans="1:7" s="7" customFormat="1" ht="19.5" customHeight="1" thickTop="1" thickBot="1" x14ac:dyDescent="0.35">
      <c r="A159" s="79"/>
      <c r="B159" s="123">
        <v>45337</v>
      </c>
      <c r="C159" s="124"/>
      <c r="D159" s="120" t="s">
        <v>40</v>
      </c>
      <c r="E159" s="121">
        <v>60238</v>
      </c>
      <c r="F159" s="193"/>
      <c r="G159" s="122">
        <f t="shared" si="2"/>
        <v>14899539.872699846</v>
      </c>
    </row>
    <row r="160" spans="1:7" s="7" customFormat="1" ht="21.75" customHeight="1" thickTop="1" thickBot="1" x14ac:dyDescent="0.35">
      <c r="A160" s="79"/>
      <c r="B160" s="123">
        <v>45337</v>
      </c>
      <c r="C160" s="124"/>
      <c r="D160" s="120" t="s">
        <v>40</v>
      </c>
      <c r="E160" s="121">
        <v>3455</v>
      </c>
      <c r="F160" s="193"/>
      <c r="G160" s="122">
        <f t="shared" si="2"/>
        <v>14902994.872699846</v>
      </c>
    </row>
    <row r="161" spans="1:7" s="7" customFormat="1" ht="18" thickTop="1" thickBot="1" x14ac:dyDescent="0.3">
      <c r="A161" s="79"/>
      <c r="B161" s="139">
        <v>45337</v>
      </c>
      <c r="C161" s="139"/>
      <c r="D161" s="139" t="s">
        <v>40</v>
      </c>
      <c r="E161" s="164">
        <v>13430</v>
      </c>
      <c r="F161" s="164"/>
      <c r="G161" s="122">
        <f t="shared" si="2"/>
        <v>14916424.872699846</v>
      </c>
    </row>
    <row r="162" spans="1:7" s="7" customFormat="1" ht="18" thickTop="1" thickBot="1" x14ac:dyDescent="0.3">
      <c r="A162" s="79"/>
      <c r="B162" s="139">
        <v>45337</v>
      </c>
      <c r="C162" s="139"/>
      <c r="D162" s="139" t="s">
        <v>40</v>
      </c>
      <c r="E162" s="164">
        <v>5639</v>
      </c>
      <c r="F162" s="164"/>
      <c r="G162" s="122">
        <f t="shared" si="2"/>
        <v>14922063.872699846</v>
      </c>
    </row>
    <row r="163" spans="1:7" s="7" customFormat="1" ht="18" thickTop="1" thickBot="1" x14ac:dyDescent="0.3">
      <c r="A163" s="79"/>
      <c r="B163" s="139">
        <v>45337</v>
      </c>
      <c r="C163" s="139"/>
      <c r="D163" s="139" t="s">
        <v>40</v>
      </c>
      <c r="E163" s="164">
        <v>35890</v>
      </c>
      <c r="F163" s="164"/>
      <c r="G163" s="122">
        <f t="shared" si="2"/>
        <v>14957953.872699846</v>
      </c>
    </row>
    <row r="164" spans="1:7" s="7" customFormat="1" ht="18" thickTop="1" thickBot="1" x14ac:dyDescent="0.3">
      <c r="A164" s="79"/>
      <c r="B164" s="139">
        <v>45337</v>
      </c>
      <c r="C164" s="139"/>
      <c r="D164" s="139" t="s">
        <v>40</v>
      </c>
      <c r="E164" s="164">
        <v>2800</v>
      </c>
      <c r="F164" s="164"/>
      <c r="G164" s="122">
        <f t="shared" si="2"/>
        <v>14960753.872699846</v>
      </c>
    </row>
    <row r="165" spans="1:7" s="7" customFormat="1" ht="18" thickTop="1" thickBot="1" x14ac:dyDescent="0.3">
      <c r="A165" s="79"/>
      <c r="B165" s="139">
        <v>45337</v>
      </c>
      <c r="C165" s="139"/>
      <c r="D165" s="139" t="s">
        <v>40</v>
      </c>
      <c r="E165" s="164">
        <v>24826</v>
      </c>
      <c r="F165" s="164"/>
      <c r="G165" s="122">
        <f t="shared" si="2"/>
        <v>14985579.872699846</v>
      </c>
    </row>
    <row r="166" spans="1:7" s="7" customFormat="1" ht="18" thickTop="1" thickBot="1" x14ac:dyDescent="0.3">
      <c r="A166" s="79"/>
      <c r="B166" s="139">
        <v>45337</v>
      </c>
      <c r="C166" s="139"/>
      <c r="D166" s="139" t="s">
        <v>40</v>
      </c>
      <c r="E166" s="164">
        <v>165</v>
      </c>
      <c r="F166" s="164"/>
      <c r="G166" s="122">
        <f t="shared" si="2"/>
        <v>14985744.872699846</v>
      </c>
    </row>
    <row r="167" spans="1:7" s="7" customFormat="1" ht="18" thickTop="1" thickBot="1" x14ac:dyDescent="0.3">
      <c r="A167" s="79"/>
      <c r="B167" s="139">
        <v>45337</v>
      </c>
      <c r="C167" s="139"/>
      <c r="D167" s="139" t="s">
        <v>29</v>
      </c>
      <c r="E167" s="164">
        <v>76839.14</v>
      </c>
      <c r="F167" s="164">
        <v>1969.96</v>
      </c>
      <c r="G167" s="122">
        <f t="shared" si="2"/>
        <v>15060614.052699845</v>
      </c>
    </row>
    <row r="168" spans="1:7" s="7" customFormat="1" ht="18" thickTop="1" thickBot="1" x14ac:dyDescent="0.3">
      <c r="A168" s="79"/>
      <c r="B168" s="139">
        <v>45337</v>
      </c>
      <c r="C168" s="139"/>
      <c r="D168" s="139" t="s">
        <v>55</v>
      </c>
      <c r="E168" s="164">
        <v>19352.5</v>
      </c>
      <c r="F168" s="164">
        <v>605.57499999999993</v>
      </c>
      <c r="G168" s="122">
        <f t="shared" si="2"/>
        <v>15079360.977699846</v>
      </c>
    </row>
    <row r="169" spans="1:7" s="7" customFormat="1" ht="18" thickTop="1" thickBot="1" x14ac:dyDescent="0.3">
      <c r="A169" s="79"/>
      <c r="B169" s="169">
        <v>45337</v>
      </c>
      <c r="C169" s="170"/>
      <c r="D169" s="166" t="s">
        <v>22</v>
      </c>
      <c r="E169" s="168">
        <v>50757.4</v>
      </c>
      <c r="F169" s="168"/>
      <c r="G169" s="122">
        <f t="shared" si="2"/>
        <v>15130118.377699846</v>
      </c>
    </row>
    <row r="170" spans="1:7" s="7" customFormat="1" ht="18" thickTop="1" thickBot="1" x14ac:dyDescent="0.3">
      <c r="A170" s="79"/>
      <c r="B170" s="139">
        <v>45337</v>
      </c>
      <c r="C170" s="139"/>
      <c r="D170" s="162" t="s">
        <v>22</v>
      </c>
      <c r="E170" s="164">
        <v>2783142.68</v>
      </c>
      <c r="F170" s="164"/>
      <c r="G170" s="122">
        <f t="shared" si="2"/>
        <v>17913261.057699848</v>
      </c>
    </row>
    <row r="171" spans="1:7" s="7" customFormat="1" ht="18" thickTop="1" thickBot="1" x14ac:dyDescent="0.3">
      <c r="A171" s="79"/>
      <c r="B171" s="163">
        <v>45337</v>
      </c>
      <c r="C171" s="139"/>
      <c r="D171" s="162" t="s">
        <v>22</v>
      </c>
      <c r="E171" s="164">
        <v>566613</v>
      </c>
      <c r="F171" s="164"/>
      <c r="G171" s="122">
        <f t="shared" si="2"/>
        <v>18479874.057699848</v>
      </c>
    </row>
    <row r="172" spans="1:7" s="7" customFormat="1" ht="18" thickTop="1" thickBot="1" x14ac:dyDescent="0.3">
      <c r="A172" s="79"/>
      <c r="B172" s="163">
        <v>45337</v>
      </c>
      <c r="C172" s="139"/>
      <c r="D172" s="162" t="s">
        <v>22</v>
      </c>
      <c r="E172" s="164">
        <v>42582.400000000001</v>
      </c>
      <c r="F172" s="164"/>
      <c r="G172" s="122">
        <f t="shared" si="2"/>
        <v>18522456.457699846</v>
      </c>
    </row>
    <row r="173" spans="1:7" s="7" customFormat="1" ht="18" thickTop="1" thickBot="1" x14ac:dyDescent="0.3">
      <c r="A173" s="79"/>
      <c r="B173" s="163">
        <v>45337</v>
      </c>
      <c r="C173" s="139"/>
      <c r="D173" s="162" t="s">
        <v>71</v>
      </c>
      <c r="E173" s="164">
        <v>4013124.54</v>
      </c>
      <c r="F173" s="164"/>
      <c r="G173" s="122">
        <f t="shared" si="2"/>
        <v>22535580.997699846</v>
      </c>
    </row>
    <row r="174" spans="1:7" s="7" customFormat="1" ht="18" thickTop="1" thickBot="1" x14ac:dyDescent="0.3">
      <c r="A174" s="79"/>
      <c r="B174" s="165">
        <v>45337</v>
      </c>
      <c r="C174" s="161"/>
      <c r="D174" s="166" t="s">
        <v>72</v>
      </c>
      <c r="E174" s="161">
        <v>1037403.91</v>
      </c>
      <c r="F174" s="161"/>
      <c r="G174" s="122">
        <f t="shared" si="2"/>
        <v>23572984.907699846</v>
      </c>
    </row>
    <row r="175" spans="1:7" s="7" customFormat="1" ht="17.25" customHeight="1" thickTop="1" thickBot="1" x14ac:dyDescent="0.35">
      <c r="A175" s="79"/>
      <c r="B175" s="123">
        <v>45337</v>
      </c>
      <c r="C175" s="124"/>
      <c r="D175" s="120" t="s">
        <v>73</v>
      </c>
      <c r="E175" s="121">
        <v>168703.27</v>
      </c>
      <c r="F175" s="171"/>
      <c r="G175" s="122">
        <f t="shared" si="2"/>
        <v>23741688.177699845</v>
      </c>
    </row>
    <row r="176" spans="1:7" s="7" customFormat="1" ht="18" thickTop="1" thickBot="1" x14ac:dyDescent="0.35">
      <c r="A176" s="79"/>
      <c r="B176" s="129">
        <v>45337</v>
      </c>
      <c r="C176" s="130"/>
      <c r="D176" s="120" t="s">
        <v>23</v>
      </c>
      <c r="E176" s="121"/>
      <c r="F176" s="171">
        <v>7858232.9299999997</v>
      </c>
      <c r="G176" s="122">
        <f t="shared" si="2"/>
        <v>15883455.247699846</v>
      </c>
    </row>
    <row r="177" spans="1:9" s="7" customFormat="1" ht="18" thickTop="1" thickBot="1" x14ac:dyDescent="0.35">
      <c r="A177" s="79"/>
      <c r="B177" s="129">
        <v>45338</v>
      </c>
      <c r="C177" s="130"/>
      <c r="D177" s="120" t="s">
        <v>40</v>
      </c>
      <c r="E177" s="121">
        <v>69453</v>
      </c>
      <c r="F177" s="171"/>
      <c r="G177" s="122">
        <f t="shared" si="2"/>
        <v>15952908.247699846</v>
      </c>
    </row>
    <row r="178" spans="1:9" s="7" customFormat="1" ht="18" thickTop="1" thickBot="1" x14ac:dyDescent="0.35">
      <c r="A178" s="79"/>
      <c r="B178" s="129">
        <v>45338</v>
      </c>
      <c r="C178" s="130"/>
      <c r="D178" s="120" t="s">
        <v>40</v>
      </c>
      <c r="E178" s="121">
        <v>22320</v>
      </c>
      <c r="F178" s="171"/>
      <c r="G178" s="122">
        <f t="shared" si="2"/>
        <v>15975228.247699846</v>
      </c>
    </row>
    <row r="179" spans="1:9" s="7" customFormat="1" ht="18" thickTop="1" thickBot="1" x14ac:dyDescent="0.35">
      <c r="A179" s="79"/>
      <c r="B179" s="129">
        <v>45338</v>
      </c>
      <c r="C179" s="130"/>
      <c r="D179" s="120" t="s">
        <v>40</v>
      </c>
      <c r="E179" s="121">
        <v>10900</v>
      </c>
      <c r="F179" s="171"/>
      <c r="G179" s="122">
        <f>G178+E179-F179+0.01</f>
        <v>15986128.257699845</v>
      </c>
    </row>
    <row r="180" spans="1:9" s="7" customFormat="1" ht="18" thickTop="1" thickBot="1" x14ac:dyDescent="0.35">
      <c r="A180" s="79"/>
      <c r="B180" s="129">
        <v>45338</v>
      </c>
      <c r="C180" s="130"/>
      <c r="D180" s="120" t="s">
        <v>40</v>
      </c>
      <c r="E180" s="121">
        <v>2050</v>
      </c>
      <c r="F180" s="171"/>
      <c r="G180" s="122">
        <f t="shared" ref="G180:G189" si="3">G179+E180-F180+0.01</f>
        <v>15988178.267699845</v>
      </c>
    </row>
    <row r="181" spans="1:9" s="7" customFormat="1" ht="18" thickTop="1" thickBot="1" x14ac:dyDescent="0.35">
      <c r="A181" s="79"/>
      <c r="B181" s="129">
        <v>45338</v>
      </c>
      <c r="C181" s="130"/>
      <c r="D181" s="120" t="s">
        <v>40</v>
      </c>
      <c r="E181" s="121">
        <v>9085</v>
      </c>
      <c r="F181" s="171"/>
      <c r="G181" s="122">
        <f t="shared" si="3"/>
        <v>15997263.277699845</v>
      </c>
    </row>
    <row r="182" spans="1:9" s="7" customFormat="1" ht="18" thickTop="1" thickBot="1" x14ac:dyDescent="0.35">
      <c r="A182" s="79"/>
      <c r="B182" s="129">
        <v>45338</v>
      </c>
      <c r="C182" s="130"/>
      <c r="D182" s="120" t="s">
        <v>40</v>
      </c>
      <c r="E182" s="121">
        <v>1220</v>
      </c>
      <c r="F182" s="171"/>
      <c r="G182" s="122">
        <f t="shared" si="3"/>
        <v>15998483.287699845</v>
      </c>
    </row>
    <row r="183" spans="1:9" s="7" customFormat="1" ht="18" thickTop="1" thickBot="1" x14ac:dyDescent="0.35">
      <c r="A183" s="79"/>
      <c r="B183" s="129">
        <v>45338</v>
      </c>
      <c r="C183" s="130"/>
      <c r="D183" s="120" t="s">
        <v>40</v>
      </c>
      <c r="E183" s="121">
        <v>46630</v>
      </c>
      <c r="F183" s="171"/>
      <c r="G183" s="122">
        <f t="shared" si="3"/>
        <v>16045113.297699844</v>
      </c>
    </row>
    <row r="184" spans="1:9" s="7" customFormat="1" ht="18" thickTop="1" thickBot="1" x14ac:dyDescent="0.35">
      <c r="A184" s="79"/>
      <c r="B184" s="129">
        <v>45338</v>
      </c>
      <c r="C184" s="130"/>
      <c r="D184" s="120" t="s">
        <v>40</v>
      </c>
      <c r="E184" s="121">
        <v>507</v>
      </c>
      <c r="F184" s="171"/>
      <c r="G184" s="122">
        <f t="shared" si="3"/>
        <v>16045620.307699844</v>
      </c>
    </row>
    <row r="185" spans="1:9" s="7" customFormat="1" ht="18" thickTop="1" thickBot="1" x14ac:dyDescent="0.35">
      <c r="A185" s="79"/>
      <c r="B185" s="129">
        <v>45338</v>
      </c>
      <c r="C185" s="130"/>
      <c r="D185" s="120" t="s">
        <v>29</v>
      </c>
      <c r="E185" s="121">
        <v>34125.1</v>
      </c>
      <c r="F185" s="171">
        <v>858.92</v>
      </c>
      <c r="G185" s="122">
        <f t="shared" si="3"/>
        <v>16078886.497699844</v>
      </c>
    </row>
    <row r="186" spans="1:9" s="7" customFormat="1" ht="18" thickTop="1" thickBot="1" x14ac:dyDescent="0.35">
      <c r="A186" s="79"/>
      <c r="B186" s="129">
        <v>45338</v>
      </c>
      <c r="C186" s="130"/>
      <c r="D186" s="120" t="s">
        <v>22</v>
      </c>
      <c r="E186" s="121">
        <v>48997.41</v>
      </c>
      <c r="F186" s="171"/>
      <c r="G186" s="122">
        <f t="shared" si="3"/>
        <v>16127883.917699844</v>
      </c>
    </row>
    <row r="187" spans="1:9" s="7" customFormat="1" ht="18" thickTop="1" thickBot="1" x14ac:dyDescent="0.35">
      <c r="A187" s="79"/>
      <c r="B187" s="129">
        <v>45338</v>
      </c>
      <c r="C187" s="130"/>
      <c r="D187" s="120" t="s">
        <v>23</v>
      </c>
      <c r="E187" s="121"/>
      <c r="F187" s="171">
        <v>304347.52000000002</v>
      </c>
      <c r="G187" s="122">
        <f t="shared" si="3"/>
        <v>15823536.407699844</v>
      </c>
    </row>
    <row r="188" spans="1:9" s="7" customFormat="1" ht="18" thickTop="1" thickBot="1" x14ac:dyDescent="0.35">
      <c r="A188" s="79"/>
      <c r="B188" s="129">
        <v>45339</v>
      </c>
      <c r="C188" s="130"/>
      <c r="D188" s="120" t="s">
        <v>40</v>
      </c>
      <c r="E188" s="121">
        <v>38500</v>
      </c>
      <c r="F188" s="171"/>
      <c r="G188" s="122">
        <f t="shared" si="3"/>
        <v>15862036.417699844</v>
      </c>
    </row>
    <row r="189" spans="1:9" s="7" customFormat="1" ht="18" thickTop="1" thickBot="1" x14ac:dyDescent="0.35">
      <c r="A189" s="79"/>
      <c r="B189" s="129">
        <v>45339</v>
      </c>
      <c r="C189" s="130"/>
      <c r="D189" s="120" t="s">
        <v>29</v>
      </c>
      <c r="E189" s="121">
        <v>18750</v>
      </c>
      <c r="F189" s="171">
        <v>485.25</v>
      </c>
      <c r="G189" s="122">
        <f t="shared" si="3"/>
        <v>15880301.177699843</v>
      </c>
      <c r="H189" s="205"/>
      <c r="I189" s="111"/>
    </row>
    <row r="190" spans="1:9" s="7" customFormat="1" ht="18" thickTop="1" thickBot="1" x14ac:dyDescent="0.35">
      <c r="A190" s="79"/>
      <c r="B190" s="129">
        <v>45340</v>
      </c>
      <c r="C190" s="130"/>
      <c r="D190" s="120" t="s">
        <v>40</v>
      </c>
      <c r="E190" s="121">
        <v>6500</v>
      </c>
      <c r="F190" s="171"/>
      <c r="G190" s="122">
        <f t="shared" si="2"/>
        <v>15886801.177699843</v>
      </c>
    </row>
    <row r="191" spans="1:9" s="7" customFormat="1" ht="18" thickTop="1" thickBot="1" x14ac:dyDescent="0.35">
      <c r="A191" s="79"/>
      <c r="B191" s="129">
        <v>45340</v>
      </c>
      <c r="C191" s="130"/>
      <c r="D191" s="120" t="s">
        <v>29</v>
      </c>
      <c r="E191" s="121">
        <v>3000</v>
      </c>
      <c r="F191" s="171">
        <v>75</v>
      </c>
      <c r="G191" s="122">
        <f t="shared" si="2"/>
        <v>15889726.177699843</v>
      </c>
    </row>
    <row r="192" spans="1:9" s="7" customFormat="1" ht="18" thickTop="1" thickBot="1" x14ac:dyDescent="0.35">
      <c r="A192" s="79"/>
      <c r="B192" s="129">
        <v>45341</v>
      </c>
      <c r="C192" s="130"/>
      <c r="D192" s="120" t="s">
        <v>40</v>
      </c>
      <c r="E192" s="121">
        <v>81960</v>
      </c>
      <c r="F192" s="171"/>
      <c r="G192" s="122">
        <f t="shared" si="2"/>
        <v>15971686.177699843</v>
      </c>
    </row>
    <row r="193" spans="1:7" s="7" customFormat="1" ht="18" thickTop="1" thickBot="1" x14ac:dyDescent="0.35">
      <c r="A193" s="79"/>
      <c r="B193" s="129">
        <v>45341</v>
      </c>
      <c r="C193" s="130"/>
      <c r="D193" s="120" t="s">
        <v>40</v>
      </c>
      <c r="E193" s="121">
        <v>18320</v>
      </c>
      <c r="F193" s="171"/>
      <c r="G193" s="122">
        <f t="shared" si="2"/>
        <v>15990006.177699843</v>
      </c>
    </row>
    <row r="194" spans="1:7" s="7" customFormat="1" ht="18" thickTop="1" thickBot="1" x14ac:dyDescent="0.35">
      <c r="A194" s="79"/>
      <c r="B194" s="129">
        <v>45341</v>
      </c>
      <c r="C194" s="130"/>
      <c r="D194" s="120" t="s">
        <v>40</v>
      </c>
      <c r="E194" s="121">
        <v>14450</v>
      </c>
      <c r="F194" s="171"/>
      <c r="G194" s="122">
        <f t="shared" si="2"/>
        <v>16004456.177699843</v>
      </c>
    </row>
    <row r="195" spans="1:7" s="7" customFormat="1" ht="18" thickTop="1" thickBot="1" x14ac:dyDescent="0.35">
      <c r="A195" s="79"/>
      <c r="B195" s="129">
        <v>45341</v>
      </c>
      <c r="C195" s="130"/>
      <c r="D195" s="120" t="s">
        <v>40</v>
      </c>
      <c r="E195" s="121">
        <v>8065</v>
      </c>
      <c r="F195" s="171"/>
      <c r="G195" s="122">
        <f t="shared" si="2"/>
        <v>16012521.177699843</v>
      </c>
    </row>
    <row r="196" spans="1:7" s="7" customFormat="1" ht="18" thickTop="1" thickBot="1" x14ac:dyDescent="0.35">
      <c r="A196" s="79"/>
      <c r="B196" s="129">
        <v>45341</v>
      </c>
      <c r="C196" s="130"/>
      <c r="D196" s="120" t="s">
        <v>40</v>
      </c>
      <c r="E196" s="121">
        <v>3650</v>
      </c>
      <c r="F196" s="171"/>
      <c r="G196" s="122">
        <f t="shared" si="2"/>
        <v>16016171.177699843</v>
      </c>
    </row>
    <row r="197" spans="1:7" s="7" customFormat="1" ht="18" thickTop="1" thickBot="1" x14ac:dyDescent="0.35">
      <c r="A197" s="79"/>
      <c r="B197" s="129">
        <v>45341</v>
      </c>
      <c r="C197" s="130"/>
      <c r="D197" s="120" t="s">
        <v>40</v>
      </c>
      <c r="E197" s="121">
        <v>2508</v>
      </c>
      <c r="F197" s="171"/>
      <c r="G197" s="122">
        <f t="shared" si="2"/>
        <v>16018679.177699843</v>
      </c>
    </row>
    <row r="198" spans="1:7" s="7" customFormat="1" ht="18" thickTop="1" thickBot="1" x14ac:dyDescent="0.35">
      <c r="A198" s="79"/>
      <c r="B198" s="129">
        <v>45341</v>
      </c>
      <c r="C198" s="130"/>
      <c r="D198" s="120" t="s">
        <v>40</v>
      </c>
      <c r="E198" s="121">
        <v>25000</v>
      </c>
      <c r="F198" s="171"/>
      <c r="G198" s="122">
        <f t="shared" si="2"/>
        <v>16043679.177699843</v>
      </c>
    </row>
    <row r="199" spans="1:7" s="7" customFormat="1" ht="18" thickTop="1" thickBot="1" x14ac:dyDescent="0.35">
      <c r="A199" s="79"/>
      <c r="B199" s="129">
        <v>45341</v>
      </c>
      <c r="C199" s="130"/>
      <c r="D199" s="120" t="s">
        <v>40</v>
      </c>
      <c r="E199" s="121">
        <v>62000</v>
      </c>
      <c r="F199" s="171"/>
      <c r="G199" s="122">
        <f t="shared" si="2"/>
        <v>16105679.177699843</v>
      </c>
    </row>
    <row r="200" spans="1:7" s="7" customFormat="1" ht="18" thickTop="1" thickBot="1" x14ac:dyDescent="0.35">
      <c r="A200" s="79"/>
      <c r="B200" s="129">
        <v>45341</v>
      </c>
      <c r="C200" s="130"/>
      <c r="D200" s="120" t="s">
        <v>29</v>
      </c>
      <c r="E200" s="121">
        <v>72281.94</v>
      </c>
      <c r="F200" s="171">
        <v>1861.21</v>
      </c>
      <c r="G200" s="122">
        <f t="shared" si="2"/>
        <v>16176099.907699842</v>
      </c>
    </row>
    <row r="201" spans="1:7" s="7" customFormat="1" ht="18" thickTop="1" thickBot="1" x14ac:dyDescent="0.35">
      <c r="A201" s="79"/>
      <c r="B201" s="129">
        <v>45341</v>
      </c>
      <c r="C201" s="130"/>
      <c r="D201" s="120" t="s">
        <v>22</v>
      </c>
      <c r="E201" s="121">
        <v>1492917.23</v>
      </c>
      <c r="F201" s="171"/>
      <c r="G201" s="122">
        <f t="shared" si="2"/>
        <v>17669017.137699842</v>
      </c>
    </row>
    <row r="202" spans="1:7" s="7" customFormat="1" ht="18" thickTop="1" thickBot="1" x14ac:dyDescent="0.35">
      <c r="A202" s="79"/>
      <c r="B202" s="129">
        <v>45341</v>
      </c>
      <c r="C202" s="130"/>
      <c r="D202" s="120" t="s">
        <v>22</v>
      </c>
      <c r="E202" s="121">
        <v>350000</v>
      </c>
      <c r="F202" s="171"/>
      <c r="G202" s="122">
        <f t="shared" si="2"/>
        <v>18019017.137699842</v>
      </c>
    </row>
    <row r="203" spans="1:7" s="7" customFormat="1" ht="18" thickTop="1" thickBot="1" x14ac:dyDescent="0.35">
      <c r="A203" s="79"/>
      <c r="B203" s="129">
        <v>45341</v>
      </c>
      <c r="C203" s="130"/>
      <c r="D203" s="120" t="s">
        <v>22</v>
      </c>
      <c r="E203" s="121">
        <v>1005233.86</v>
      </c>
      <c r="F203" s="171"/>
      <c r="G203" s="122">
        <f t="shared" si="2"/>
        <v>19024250.997699842</v>
      </c>
    </row>
    <row r="204" spans="1:7" s="7" customFormat="1" ht="18" thickTop="1" thickBot="1" x14ac:dyDescent="0.35">
      <c r="A204" s="79"/>
      <c r="B204" s="129">
        <v>45341</v>
      </c>
      <c r="C204" s="130"/>
      <c r="D204" s="120" t="s">
        <v>44</v>
      </c>
      <c r="E204" s="121">
        <v>51228.36</v>
      </c>
      <c r="F204" s="171"/>
      <c r="G204" s="122">
        <f t="shared" si="2"/>
        <v>19075479.357699841</v>
      </c>
    </row>
    <row r="205" spans="1:7" s="7" customFormat="1" ht="18" thickTop="1" thickBot="1" x14ac:dyDescent="0.35">
      <c r="A205" s="79"/>
      <c r="B205" s="129">
        <v>45341</v>
      </c>
      <c r="C205" s="130"/>
      <c r="D205" s="120" t="s">
        <v>49</v>
      </c>
      <c r="E205" s="121">
        <v>500</v>
      </c>
      <c r="F205" s="171"/>
      <c r="G205" s="122">
        <f t="shared" si="2"/>
        <v>19075979.357699841</v>
      </c>
    </row>
    <row r="206" spans="1:7" s="7" customFormat="1" ht="18" thickTop="1" thickBot="1" x14ac:dyDescent="0.35">
      <c r="A206" s="79"/>
      <c r="B206" s="129">
        <v>45341</v>
      </c>
      <c r="C206" s="130"/>
      <c r="D206" s="120" t="s">
        <v>22</v>
      </c>
      <c r="E206" s="121">
        <v>283633.37</v>
      </c>
      <c r="F206" s="171"/>
      <c r="G206" s="122">
        <f t="shared" si="2"/>
        <v>19359612.727699842</v>
      </c>
    </row>
    <row r="207" spans="1:7" s="7" customFormat="1" ht="18" thickTop="1" thickBot="1" x14ac:dyDescent="0.35">
      <c r="A207" s="79"/>
      <c r="B207" s="129">
        <v>45341</v>
      </c>
      <c r="C207" s="130"/>
      <c r="D207" s="120" t="s">
        <v>23</v>
      </c>
      <c r="E207" s="121"/>
      <c r="F207" s="171">
        <v>8037894.1799999997</v>
      </c>
      <c r="G207" s="122">
        <f t="shared" si="2"/>
        <v>11321718.547699843</v>
      </c>
    </row>
    <row r="208" spans="1:7" s="7" customFormat="1" ht="18" thickTop="1" thickBot="1" x14ac:dyDescent="0.35">
      <c r="A208" s="79"/>
      <c r="B208" s="129">
        <v>45341</v>
      </c>
      <c r="C208" s="130"/>
      <c r="D208" s="120" t="s">
        <v>23</v>
      </c>
      <c r="E208" s="121"/>
      <c r="F208" s="171">
        <v>864172.3</v>
      </c>
      <c r="G208" s="122">
        <f t="shared" si="2"/>
        <v>10457546.247699842</v>
      </c>
    </row>
    <row r="209" spans="1:7" s="7" customFormat="1" ht="18" thickTop="1" thickBot="1" x14ac:dyDescent="0.35">
      <c r="A209" s="79"/>
      <c r="B209" s="129">
        <v>45342</v>
      </c>
      <c r="C209" s="130"/>
      <c r="D209" s="120" t="s">
        <v>40</v>
      </c>
      <c r="E209" s="121">
        <v>850</v>
      </c>
      <c r="F209" s="171"/>
      <c r="G209" s="122">
        <f t="shared" si="2"/>
        <v>10458396.247699842</v>
      </c>
    </row>
    <row r="210" spans="1:7" s="7" customFormat="1" ht="18" thickTop="1" thickBot="1" x14ac:dyDescent="0.35">
      <c r="A210" s="79"/>
      <c r="B210" s="129">
        <v>45342</v>
      </c>
      <c r="C210" s="130"/>
      <c r="D210" s="120" t="s">
        <v>40</v>
      </c>
      <c r="E210" s="121">
        <v>2050</v>
      </c>
      <c r="F210" s="171"/>
      <c r="G210" s="122">
        <f t="shared" si="2"/>
        <v>10460446.247699842</v>
      </c>
    </row>
    <row r="211" spans="1:7" s="7" customFormat="1" ht="18" thickTop="1" thickBot="1" x14ac:dyDescent="0.35">
      <c r="A211" s="79"/>
      <c r="B211" s="129">
        <v>45342</v>
      </c>
      <c r="C211" s="130"/>
      <c r="D211" s="120" t="s">
        <v>40</v>
      </c>
      <c r="E211" s="121">
        <v>45717</v>
      </c>
      <c r="F211" s="171"/>
      <c r="G211" s="122">
        <f t="shared" si="2"/>
        <v>10506163.247699842</v>
      </c>
    </row>
    <row r="212" spans="1:7" s="7" customFormat="1" ht="18" thickTop="1" thickBot="1" x14ac:dyDescent="0.35">
      <c r="A212" s="79"/>
      <c r="B212" s="129">
        <v>45342</v>
      </c>
      <c r="C212" s="130"/>
      <c r="D212" s="120" t="s">
        <v>40</v>
      </c>
      <c r="E212" s="121">
        <v>14850</v>
      </c>
      <c r="F212" s="171"/>
      <c r="G212" s="122">
        <f t="shared" si="2"/>
        <v>10521013.247699842</v>
      </c>
    </row>
    <row r="213" spans="1:7" s="7" customFormat="1" ht="18" thickTop="1" thickBot="1" x14ac:dyDescent="0.35">
      <c r="A213" s="79"/>
      <c r="B213" s="129">
        <v>45342</v>
      </c>
      <c r="C213" s="130"/>
      <c r="D213" s="120" t="s">
        <v>40</v>
      </c>
      <c r="E213" s="121">
        <v>5545</v>
      </c>
      <c r="F213" s="171"/>
      <c r="G213" s="122">
        <f t="shared" si="2"/>
        <v>10526558.247699842</v>
      </c>
    </row>
    <row r="214" spans="1:7" s="7" customFormat="1" ht="18" thickTop="1" thickBot="1" x14ac:dyDescent="0.35">
      <c r="A214" s="79"/>
      <c r="B214" s="129">
        <v>45342</v>
      </c>
      <c r="C214" s="130"/>
      <c r="D214" s="120" t="s">
        <v>40</v>
      </c>
      <c r="E214" s="121">
        <v>26375</v>
      </c>
      <c r="F214" s="171"/>
      <c r="G214" s="122">
        <f t="shared" si="2"/>
        <v>10552933.247699842</v>
      </c>
    </row>
    <row r="215" spans="1:7" s="7" customFormat="1" ht="18" thickTop="1" thickBot="1" x14ac:dyDescent="0.35">
      <c r="A215" s="79"/>
      <c r="B215" s="129">
        <v>45342</v>
      </c>
      <c r="C215" s="130"/>
      <c r="D215" s="120" t="s">
        <v>40</v>
      </c>
      <c r="E215" s="121">
        <v>52006</v>
      </c>
      <c r="F215" s="171"/>
      <c r="G215" s="122">
        <f t="shared" si="2"/>
        <v>10604939.247699842</v>
      </c>
    </row>
    <row r="216" spans="1:7" s="7" customFormat="1" ht="18" thickTop="1" thickBot="1" x14ac:dyDescent="0.35">
      <c r="A216" s="79"/>
      <c r="B216" s="129">
        <v>45342</v>
      </c>
      <c r="C216" s="130"/>
      <c r="D216" s="120" t="s">
        <v>29</v>
      </c>
      <c r="E216" s="121">
        <v>147881.85</v>
      </c>
      <c r="F216" s="171">
        <v>3826.48</v>
      </c>
      <c r="G216" s="122">
        <f t="shared" si="2"/>
        <v>10748994.617699841</v>
      </c>
    </row>
    <row r="217" spans="1:7" s="7" customFormat="1" ht="18" thickTop="1" thickBot="1" x14ac:dyDescent="0.35">
      <c r="A217" s="79"/>
      <c r="B217" s="129">
        <v>45342</v>
      </c>
      <c r="C217" s="130"/>
      <c r="D217" s="120" t="s">
        <v>41</v>
      </c>
      <c r="E217" s="121">
        <v>19130.13</v>
      </c>
      <c r="F217" s="171"/>
      <c r="G217" s="122">
        <f t="shared" si="2"/>
        <v>10768124.747699842</v>
      </c>
    </row>
    <row r="218" spans="1:7" s="7" customFormat="1" ht="18" thickTop="1" thickBot="1" x14ac:dyDescent="0.35">
      <c r="A218" s="79"/>
      <c r="B218" s="129">
        <v>45342</v>
      </c>
      <c r="C218" s="130"/>
      <c r="D218" s="120" t="s">
        <v>41</v>
      </c>
      <c r="E218" s="121">
        <v>1324298.3</v>
      </c>
      <c r="F218" s="171"/>
      <c r="G218" s="122">
        <f t="shared" si="2"/>
        <v>12092423.047699843</v>
      </c>
    </row>
    <row r="219" spans="1:7" s="7" customFormat="1" ht="18" thickTop="1" thickBot="1" x14ac:dyDescent="0.35">
      <c r="A219" s="79"/>
      <c r="B219" s="129">
        <v>45342</v>
      </c>
      <c r="C219" s="130"/>
      <c r="D219" s="120" t="s">
        <v>41</v>
      </c>
      <c r="E219" s="121">
        <v>817015.53</v>
      </c>
      <c r="F219" s="171"/>
      <c r="G219" s="122">
        <f t="shared" si="2"/>
        <v>12909438.577699842</v>
      </c>
    </row>
    <row r="220" spans="1:7" s="7" customFormat="1" ht="18" thickTop="1" thickBot="1" x14ac:dyDescent="0.35">
      <c r="A220" s="79"/>
      <c r="B220" s="129">
        <v>45342</v>
      </c>
      <c r="C220" s="130"/>
      <c r="D220" s="120" t="s">
        <v>41</v>
      </c>
      <c r="E220" s="121">
        <v>11604.8</v>
      </c>
      <c r="F220" s="171"/>
      <c r="G220" s="122">
        <f t="shared" si="2"/>
        <v>12921043.377699843</v>
      </c>
    </row>
    <row r="221" spans="1:7" s="7" customFormat="1" ht="18" thickTop="1" thickBot="1" x14ac:dyDescent="0.35">
      <c r="A221" s="79"/>
      <c r="B221" s="129">
        <v>45342</v>
      </c>
      <c r="C221" s="130"/>
      <c r="D221" s="120" t="s">
        <v>41</v>
      </c>
      <c r="E221" s="121">
        <v>185498.99</v>
      </c>
      <c r="F221" s="171"/>
      <c r="G221" s="122">
        <f t="shared" si="2"/>
        <v>13106542.367699843</v>
      </c>
    </row>
    <row r="222" spans="1:7" s="7" customFormat="1" ht="18" thickTop="1" thickBot="1" x14ac:dyDescent="0.35">
      <c r="A222" s="79"/>
      <c r="B222" s="129">
        <v>45342</v>
      </c>
      <c r="C222" s="130"/>
      <c r="D222" s="120" t="s">
        <v>41</v>
      </c>
      <c r="E222" s="121">
        <v>94969.15</v>
      </c>
      <c r="F222" s="171"/>
      <c r="G222" s="122">
        <f t="shared" si="2"/>
        <v>13201511.517699843</v>
      </c>
    </row>
    <row r="223" spans="1:7" s="7" customFormat="1" ht="18" thickTop="1" thickBot="1" x14ac:dyDescent="0.35">
      <c r="A223" s="79"/>
      <c r="B223" s="129">
        <v>45342</v>
      </c>
      <c r="C223" s="130"/>
      <c r="D223" s="120" t="s">
        <v>41</v>
      </c>
      <c r="E223" s="121">
        <v>59563.28</v>
      </c>
      <c r="F223" s="171"/>
      <c r="G223" s="122">
        <f t="shared" si="2"/>
        <v>13261074.797699843</v>
      </c>
    </row>
    <row r="224" spans="1:7" s="7" customFormat="1" ht="18" thickTop="1" thickBot="1" x14ac:dyDescent="0.35">
      <c r="A224" s="79"/>
      <c r="B224" s="129">
        <v>45342</v>
      </c>
      <c r="C224" s="130"/>
      <c r="D224" s="120" t="s">
        <v>41</v>
      </c>
      <c r="E224" s="121">
        <v>56781.47</v>
      </c>
      <c r="F224" s="171"/>
      <c r="G224" s="122">
        <f t="shared" si="2"/>
        <v>13317856.267699843</v>
      </c>
    </row>
    <row r="225" spans="1:9" s="7" customFormat="1" ht="18" thickTop="1" thickBot="1" x14ac:dyDescent="0.35">
      <c r="A225" s="79"/>
      <c r="B225" s="129">
        <v>45342</v>
      </c>
      <c r="C225" s="130"/>
      <c r="D225" s="120" t="s">
        <v>41</v>
      </c>
      <c r="E225" s="121">
        <v>190674.11</v>
      </c>
      <c r="F225" s="171"/>
      <c r="G225" s="122">
        <f t="shared" si="2"/>
        <v>13508530.377699843</v>
      </c>
    </row>
    <row r="226" spans="1:9" s="7" customFormat="1" ht="18" thickTop="1" thickBot="1" x14ac:dyDescent="0.35">
      <c r="A226" s="79"/>
      <c r="B226" s="129">
        <v>45342</v>
      </c>
      <c r="C226" s="130"/>
      <c r="D226" s="120" t="s">
        <v>41</v>
      </c>
      <c r="E226" s="121">
        <v>249756.95</v>
      </c>
      <c r="F226" s="171"/>
      <c r="G226" s="122">
        <f t="shared" si="2"/>
        <v>13758287.327699842</v>
      </c>
    </row>
    <row r="227" spans="1:9" s="7" customFormat="1" ht="18" thickTop="1" thickBot="1" x14ac:dyDescent="0.35">
      <c r="A227" s="79"/>
      <c r="B227" s="129">
        <v>45342</v>
      </c>
      <c r="C227" s="130"/>
      <c r="D227" s="120" t="s">
        <v>41</v>
      </c>
      <c r="E227" s="121">
        <v>755681.54</v>
      </c>
      <c r="F227" s="171"/>
      <c r="G227" s="122">
        <f t="shared" si="2"/>
        <v>14513968.867699843</v>
      </c>
    </row>
    <row r="228" spans="1:9" s="7" customFormat="1" ht="18" thickTop="1" thickBot="1" x14ac:dyDescent="0.35">
      <c r="A228" s="79"/>
      <c r="B228" s="129">
        <v>45342</v>
      </c>
      <c r="C228" s="130"/>
      <c r="D228" s="120" t="s">
        <v>41</v>
      </c>
      <c r="E228" s="121">
        <v>539</v>
      </c>
      <c r="F228" s="171"/>
      <c r="G228" s="122">
        <f t="shared" si="2"/>
        <v>14514507.867699843</v>
      </c>
    </row>
    <row r="229" spans="1:9" s="7" customFormat="1" ht="18" thickTop="1" thickBot="1" x14ac:dyDescent="0.35">
      <c r="A229" s="79"/>
      <c r="B229" s="129">
        <v>45342</v>
      </c>
      <c r="C229" s="130"/>
      <c r="D229" s="120" t="s">
        <v>74</v>
      </c>
      <c r="E229" s="121">
        <v>799159.99</v>
      </c>
      <c r="F229" s="171"/>
      <c r="G229" s="122">
        <f t="shared" si="2"/>
        <v>15313667.857699843</v>
      </c>
    </row>
    <row r="230" spans="1:9" s="7" customFormat="1" ht="18" thickTop="1" thickBot="1" x14ac:dyDescent="0.35">
      <c r="A230" s="79"/>
      <c r="B230" s="129">
        <v>45342</v>
      </c>
      <c r="C230" s="130"/>
      <c r="D230" s="120" t="s">
        <v>23</v>
      </c>
      <c r="E230" s="121"/>
      <c r="F230" s="171">
        <v>282632.51</v>
      </c>
      <c r="G230" s="122">
        <f t="shared" si="2"/>
        <v>15031035.347699843</v>
      </c>
    </row>
    <row r="231" spans="1:9" s="7" customFormat="1" ht="18" thickTop="1" thickBot="1" x14ac:dyDescent="0.35">
      <c r="A231" s="79"/>
      <c r="B231" s="129">
        <v>45343</v>
      </c>
      <c r="C231" s="130"/>
      <c r="D231" s="120" t="s">
        <v>40</v>
      </c>
      <c r="E231" s="121">
        <v>56060</v>
      </c>
      <c r="F231" s="171"/>
      <c r="G231" s="122">
        <f t="shared" si="2"/>
        <v>15087095.347699843</v>
      </c>
    </row>
    <row r="232" spans="1:9" s="7" customFormat="1" ht="18" thickTop="1" thickBot="1" x14ac:dyDescent="0.35">
      <c r="A232" s="79"/>
      <c r="B232" s="129">
        <v>45343</v>
      </c>
      <c r="C232" s="130"/>
      <c r="D232" s="120" t="s">
        <v>40</v>
      </c>
      <c r="E232" s="121">
        <v>39607</v>
      </c>
      <c r="F232" s="171"/>
      <c r="G232" s="122">
        <f t="shared" si="2"/>
        <v>15126702.347699843</v>
      </c>
    </row>
    <row r="233" spans="1:9" s="7" customFormat="1" ht="18" thickTop="1" thickBot="1" x14ac:dyDescent="0.35">
      <c r="A233" s="79"/>
      <c r="B233" s="129">
        <v>45343</v>
      </c>
      <c r="C233" s="130"/>
      <c r="D233" s="120" t="s">
        <v>40</v>
      </c>
      <c r="E233" s="121">
        <v>20775</v>
      </c>
      <c r="F233" s="171"/>
      <c r="G233" s="122">
        <f t="shared" si="2"/>
        <v>15147477.347699843</v>
      </c>
    </row>
    <row r="234" spans="1:9" s="7" customFormat="1" ht="18" thickTop="1" thickBot="1" x14ac:dyDescent="0.35">
      <c r="A234" s="79"/>
      <c r="B234" s="129">
        <v>45343</v>
      </c>
      <c r="C234" s="130"/>
      <c r="D234" s="120" t="s">
        <v>40</v>
      </c>
      <c r="E234" s="121">
        <v>2800</v>
      </c>
      <c r="F234" s="171"/>
      <c r="G234" s="122">
        <f t="shared" si="2"/>
        <v>15150277.347699843</v>
      </c>
    </row>
    <row r="235" spans="1:9" s="7" customFormat="1" ht="18" thickTop="1" thickBot="1" x14ac:dyDescent="0.35">
      <c r="A235" s="79"/>
      <c r="B235" s="129">
        <v>45343</v>
      </c>
      <c r="C235" s="130"/>
      <c r="D235" s="120" t="s">
        <v>40</v>
      </c>
      <c r="E235" s="121">
        <v>7460</v>
      </c>
      <c r="F235" s="171"/>
      <c r="G235" s="122">
        <f t="shared" si="2"/>
        <v>15157737.347699843</v>
      </c>
    </row>
    <row r="236" spans="1:9" s="7" customFormat="1" ht="18" thickTop="1" thickBot="1" x14ac:dyDescent="0.35">
      <c r="A236" s="79"/>
      <c r="B236" s="129">
        <v>45343</v>
      </c>
      <c r="C236" s="130"/>
      <c r="D236" s="120" t="s">
        <v>40</v>
      </c>
      <c r="E236" s="121">
        <v>2360</v>
      </c>
      <c r="F236" s="171"/>
      <c r="G236" s="122">
        <f t="shared" si="2"/>
        <v>15160097.347699843</v>
      </c>
    </row>
    <row r="237" spans="1:9" s="7" customFormat="1" ht="18" thickTop="1" thickBot="1" x14ac:dyDescent="0.35">
      <c r="A237" s="79"/>
      <c r="B237" s="129">
        <v>45343</v>
      </c>
      <c r="C237" s="130"/>
      <c r="D237" s="120" t="s">
        <v>40</v>
      </c>
      <c r="E237" s="121">
        <v>60442</v>
      </c>
      <c r="F237" s="171"/>
      <c r="G237" s="122">
        <f t="shared" si="2"/>
        <v>15220539.347699843</v>
      </c>
    </row>
    <row r="238" spans="1:9" s="7" customFormat="1" ht="18" thickTop="1" thickBot="1" x14ac:dyDescent="0.35">
      <c r="A238" s="79"/>
      <c r="B238" s="129">
        <v>45343</v>
      </c>
      <c r="C238" s="130"/>
      <c r="D238" s="120" t="s">
        <v>40</v>
      </c>
      <c r="E238" s="121">
        <v>732</v>
      </c>
      <c r="F238" s="171"/>
      <c r="G238" s="122">
        <f t="shared" si="2"/>
        <v>15221271.347699843</v>
      </c>
    </row>
    <row r="239" spans="1:9" s="7" customFormat="1" ht="18" thickTop="1" thickBot="1" x14ac:dyDescent="0.35">
      <c r="A239" s="79"/>
      <c r="B239" s="129">
        <v>45343</v>
      </c>
      <c r="C239" s="130"/>
      <c r="D239" s="120" t="s">
        <v>29</v>
      </c>
      <c r="E239" s="121">
        <v>51926.8</v>
      </c>
      <c r="F239" s="171">
        <v>1358.06</v>
      </c>
      <c r="G239" s="122">
        <f t="shared" si="2"/>
        <v>15271840.087699844</v>
      </c>
      <c r="H239" s="205"/>
      <c r="I239" s="111"/>
    </row>
    <row r="240" spans="1:9" s="7" customFormat="1" ht="18" thickTop="1" thickBot="1" x14ac:dyDescent="0.35">
      <c r="A240" s="79"/>
      <c r="B240" s="129">
        <v>45343</v>
      </c>
      <c r="C240" s="130"/>
      <c r="D240" s="120" t="s">
        <v>75</v>
      </c>
      <c r="E240" s="121">
        <v>18667.22</v>
      </c>
      <c r="F240" s="171"/>
      <c r="G240" s="122">
        <f t="shared" si="2"/>
        <v>15290507.307699844</v>
      </c>
    </row>
    <row r="241" spans="1:7" s="7" customFormat="1" ht="66" thickTop="1" thickBot="1" x14ac:dyDescent="0.35">
      <c r="A241" s="79"/>
      <c r="B241" s="129">
        <v>45343</v>
      </c>
      <c r="C241" s="130"/>
      <c r="D241" s="120" t="s">
        <v>76</v>
      </c>
      <c r="E241" s="121">
        <v>5000</v>
      </c>
      <c r="F241" s="171"/>
      <c r="G241" s="122">
        <f t="shared" si="2"/>
        <v>15295507.307699844</v>
      </c>
    </row>
    <row r="242" spans="1:7" s="7" customFormat="1" ht="114" customHeight="1" thickTop="1" thickBot="1" x14ac:dyDescent="0.35">
      <c r="A242" s="79"/>
      <c r="B242" s="129">
        <v>45343</v>
      </c>
      <c r="C242" s="130"/>
      <c r="D242" s="120" t="s">
        <v>77</v>
      </c>
      <c r="E242" s="121">
        <v>16600</v>
      </c>
      <c r="F242" s="171"/>
      <c r="G242" s="122">
        <f t="shared" si="2"/>
        <v>15312107.307699844</v>
      </c>
    </row>
    <row r="243" spans="1:7" s="7" customFormat="1" ht="18" thickTop="1" thickBot="1" x14ac:dyDescent="0.35">
      <c r="A243" s="79"/>
      <c r="B243" s="129">
        <v>45343</v>
      </c>
      <c r="C243" s="130"/>
      <c r="D243" s="120" t="s">
        <v>23</v>
      </c>
      <c r="E243" s="121"/>
      <c r="F243" s="171">
        <v>3459058.75</v>
      </c>
      <c r="G243" s="122">
        <f t="shared" si="2"/>
        <v>11853048.557699844</v>
      </c>
    </row>
    <row r="244" spans="1:7" s="7" customFormat="1" ht="18" thickTop="1" thickBot="1" x14ac:dyDescent="0.35">
      <c r="A244" s="79"/>
      <c r="B244" s="129">
        <v>45343</v>
      </c>
      <c r="C244" s="130"/>
      <c r="D244" s="120" t="s">
        <v>23</v>
      </c>
      <c r="E244" s="121"/>
      <c r="F244" s="171">
        <v>4817480.97</v>
      </c>
      <c r="G244" s="122">
        <f t="shared" si="2"/>
        <v>7035567.5876998445</v>
      </c>
    </row>
    <row r="245" spans="1:7" s="7" customFormat="1" ht="18" thickTop="1" thickBot="1" x14ac:dyDescent="0.35">
      <c r="A245" s="79"/>
      <c r="B245" s="129">
        <v>45344</v>
      </c>
      <c r="C245" s="130"/>
      <c r="D245" s="120" t="s">
        <v>40</v>
      </c>
      <c r="E245" s="121">
        <v>78490</v>
      </c>
      <c r="F245" s="171"/>
      <c r="G245" s="122">
        <f t="shared" si="2"/>
        <v>7114057.5876998445</v>
      </c>
    </row>
    <row r="246" spans="1:7" s="7" customFormat="1" ht="18" thickTop="1" thickBot="1" x14ac:dyDescent="0.35">
      <c r="A246" s="79"/>
      <c r="B246" s="129">
        <v>45344</v>
      </c>
      <c r="C246" s="130"/>
      <c r="D246" s="120" t="s">
        <v>40</v>
      </c>
      <c r="E246" s="121">
        <v>72054</v>
      </c>
      <c r="F246" s="171"/>
      <c r="G246" s="122">
        <f t="shared" si="2"/>
        <v>7186111.5876998445</v>
      </c>
    </row>
    <row r="247" spans="1:7" s="7" customFormat="1" ht="18" thickTop="1" thickBot="1" x14ac:dyDescent="0.35">
      <c r="A247" s="79"/>
      <c r="B247" s="129">
        <v>45344</v>
      </c>
      <c r="C247" s="130"/>
      <c r="D247" s="120" t="s">
        <v>40</v>
      </c>
      <c r="E247" s="121">
        <v>6950</v>
      </c>
      <c r="F247" s="171"/>
      <c r="G247" s="122">
        <f t="shared" si="2"/>
        <v>7193061.5876998445</v>
      </c>
    </row>
    <row r="248" spans="1:7" s="7" customFormat="1" ht="18" thickTop="1" thickBot="1" x14ac:dyDescent="0.35">
      <c r="A248" s="79"/>
      <c r="B248" s="129">
        <v>45344</v>
      </c>
      <c r="C248" s="130"/>
      <c r="D248" s="120" t="s">
        <v>40</v>
      </c>
      <c r="E248" s="121">
        <v>10955</v>
      </c>
      <c r="F248" s="171"/>
      <c r="G248" s="122">
        <f t="shared" si="2"/>
        <v>7204016.5876998445</v>
      </c>
    </row>
    <row r="249" spans="1:7" s="7" customFormat="1" ht="18" thickTop="1" thickBot="1" x14ac:dyDescent="0.35">
      <c r="A249" s="79"/>
      <c r="B249" s="129">
        <v>45344</v>
      </c>
      <c r="C249" s="130"/>
      <c r="D249" s="120" t="s">
        <v>40</v>
      </c>
      <c r="E249" s="121">
        <v>15555</v>
      </c>
      <c r="F249" s="171"/>
      <c r="G249" s="122">
        <f t="shared" si="2"/>
        <v>7219571.5876998445</v>
      </c>
    </row>
    <row r="250" spans="1:7" s="7" customFormat="1" ht="18" thickTop="1" thickBot="1" x14ac:dyDescent="0.35">
      <c r="A250" s="79"/>
      <c r="B250" s="129">
        <v>45344</v>
      </c>
      <c r="C250" s="130"/>
      <c r="D250" s="120" t="s">
        <v>40</v>
      </c>
      <c r="E250" s="121">
        <v>2850</v>
      </c>
      <c r="F250" s="171"/>
      <c r="G250" s="122">
        <f t="shared" si="2"/>
        <v>7222421.5876998445</v>
      </c>
    </row>
    <row r="251" spans="1:7" s="7" customFormat="1" ht="18" thickTop="1" thickBot="1" x14ac:dyDescent="0.35">
      <c r="A251" s="79"/>
      <c r="B251" s="129">
        <v>45344</v>
      </c>
      <c r="C251" s="130"/>
      <c r="D251" s="120" t="s">
        <v>40</v>
      </c>
      <c r="E251" s="121">
        <v>20050</v>
      </c>
      <c r="F251" s="171"/>
      <c r="G251" s="122">
        <f t="shared" si="2"/>
        <v>7242471.5876998445</v>
      </c>
    </row>
    <row r="252" spans="1:7" s="7" customFormat="1" ht="18" thickTop="1" thickBot="1" x14ac:dyDescent="0.35">
      <c r="A252" s="79"/>
      <c r="B252" s="129">
        <v>45344</v>
      </c>
      <c r="C252" s="130"/>
      <c r="D252" s="120" t="s">
        <v>40</v>
      </c>
      <c r="E252" s="121">
        <v>15</v>
      </c>
      <c r="F252" s="171"/>
      <c r="G252" s="122">
        <f t="shared" si="2"/>
        <v>7242486.5876998445</v>
      </c>
    </row>
    <row r="253" spans="1:7" s="7" customFormat="1" ht="18" thickTop="1" thickBot="1" x14ac:dyDescent="0.35">
      <c r="A253" s="79"/>
      <c r="B253" s="129">
        <v>45344</v>
      </c>
      <c r="C253" s="130"/>
      <c r="D253" s="120" t="s">
        <v>40</v>
      </c>
      <c r="E253" s="121">
        <v>18825</v>
      </c>
      <c r="F253" s="171"/>
      <c r="G253" s="122">
        <f t="shared" si="2"/>
        <v>7261311.5876998445</v>
      </c>
    </row>
    <row r="254" spans="1:7" s="7" customFormat="1" ht="18" thickTop="1" thickBot="1" x14ac:dyDescent="0.35">
      <c r="A254" s="79"/>
      <c r="B254" s="129">
        <v>45344</v>
      </c>
      <c r="C254" s="130"/>
      <c r="D254" s="120" t="s">
        <v>29</v>
      </c>
      <c r="E254" s="121">
        <v>59070.92</v>
      </c>
      <c r="F254" s="171">
        <v>1541.7</v>
      </c>
      <c r="G254" s="122">
        <f t="shared" si="2"/>
        <v>7318840.8076998442</v>
      </c>
    </row>
    <row r="255" spans="1:7" s="7" customFormat="1" ht="18" thickTop="1" thickBot="1" x14ac:dyDescent="0.35">
      <c r="A255" s="79"/>
      <c r="B255" s="129">
        <v>45345</v>
      </c>
      <c r="C255" s="130"/>
      <c r="D255" s="120" t="s">
        <v>40</v>
      </c>
      <c r="E255" s="121">
        <v>56375</v>
      </c>
      <c r="F255" s="171"/>
      <c r="G255" s="122">
        <f t="shared" si="2"/>
        <v>7375215.8076998442</v>
      </c>
    </row>
    <row r="256" spans="1:7" s="7" customFormat="1" ht="18" thickTop="1" thickBot="1" x14ac:dyDescent="0.35">
      <c r="A256" s="79"/>
      <c r="B256" s="129">
        <v>45345</v>
      </c>
      <c r="C256" s="130"/>
      <c r="D256" s="120" t="s">
        <v>40</v>
      </c>
      <c r="E256" s="121">
        <v>11185</v>
      </c>
      <c r="F256" s="171"/>
      <c r="G256" s="122">
        <f t="shared" si="2"/>
        <v>7386400.8076998442</v>
      </c>
    </row>
    <row r="257" spans="1:7" s="7" customFormat="1" ht="18" thickTop="1" thickBot="1" x14ac:dyDescent="0.35">
      <c r="A257" s="79"/>
      <c r="B257" s="129">
        <v>45345</v>
      </c>
      <c r="C257" s="130"/>
      <c r="D257" s="120" t="s">
        <v>40</v>
      </c>
      <c r="E257" s="121">
        <v>11025</v>
      </c>
      <c r="F257" s="171"/>
      <c r="G257" s="122">
        <f t="shared" si="2"/>
        <v>7397425.8076998442</v>
      </c>
    </row>
    <row r="258" spans="1:7" s="7" customFormat="1" ht="18" thickTop="1" thickBot="1" x14ac:dyDescent="0.35">
      <c r="A258" s="79"/>
      <c r="B258" s="129">
        <v>45345</v>
      </c>
      <c r="C258" s="130"/>
      <c r="D258" s="120" t="s">
        <v>40</v>
      </c>
      <c r="E258" s="121">
        <v>1175</v>
      </c>
      <c r="F258" s="171"/>
      <c r="G258" s="122">
        <f t="shared" si="2"/>
        <v>7398600.8076998442</v>
      </c>
    </row>
    <row r="259" spans="1:7" s="7" customFormat="1" ht="18" thickTop="1" thickBot="1" x14ac:dyDescent="0.35">
      <c r="A259" s="79"/>
      <c r="B259" s="129">
        <v>45345</v>
      </c>
      <c r="C259" s="130"/>
      <c r="D259" s="120" t="s">
        <v>40</v>
      </c>
      <c r="E259" s="121">
        <v>800</v>
      </c>
      <c r="F259" s="171"/>
      <c r="G259" s="122">
        <f t="shared" si="2"/>
        <v>7399400.8076998442</v>
      </c>
    </row>
    <row r="260" spans="1:7" s="7" customFormat="1" ht="18" thickTop="1" thickBot="1" x14ac:dyDescent="0.35">
      <c r="A260" s="79"/>
      <c r="B260" s="129">
        <v>45345</v>
      </c>
      <c r="C260" s="130"/>
      <c r="D260" s="120" t="s">
        <v>40</v>
      </c>
      <c r="E260" s="121">
        <v>6710</v>
      </c>
      <c r="F260" s="171"/>
      <c r="G260" s="122">
        <f t="shared" si="2"/>
        <v>7406110.8076998442</v>
      </c>
    </row>
    <row r="261" spans="1:7" s="7" customFormat="1" ht="18" thickTop="1" thickBot="1" x14ac:dyDescent="0.35">
      <c r="A261" s="79"/>
      <c r="B261" s="129">
        <v>45345</v>
      </c>
      <c r="C261" s="130"/>
      <c r="D261" s="120" t="s">
        <v>40</v>
      </c>
      <c r="E261" s="121">
        <v>26367</v>
      </c>
      <c r="F261" s="171"/>
      <c r="G261" s="122">
        <f t="shared" si="2"/>
        <v>7432477.8076998442</v>
      </c>
    </row>
    <row r="262" spans="1:7" s="7" customFormat="1" ht="18" thickTop="1" thickBot="1" x14ac:dyDescent="0.35">
      <c r="A262" s="79"/>
      <c r="B262" s="129">
        <v>45345</v>
      </c>
      <c r="C262" s="130"/>
      <c r="D262" s="120" t="s">
        <v>29</v>
      </c>
      <c r="E262" s="121">
        <v>81599.02</v>
      </c>
      <c r="F262" s="171">
        <v>2119.4699999999998</v>
      </c>
      <c r="G262" s="122">
        <f t="shared" si="2"/>
        <v>7511957.3576998441</v>
      </c>
    </row>
    <row r="263" spans="1:7" s="7" customFormat="1" ht="33.6" thickTop="1" thickBot="1" x14ac:dyDescent="0.35">
      <c r="A263" s="79"/>
      <c r="B263" s="129">
        <v>45345</v>
      </c>
      <c r="C263" s="130"/>
      <c r="D263" s="120" t="s">
        <v>55</v>
      </c>
      <c r="E263" s="121">
        <v>100</v>
      </c>
      <c r="F263" s="171">
        <v>28</v>
      </c>
      <c r="G263" s="122">
        <f t="shared" si="2"/>
        <v>7512029.3576998441</v>
      </c>
    </row>
    <row r="264" spans="1:7" s="7" customFormat="1" ht="18" thickTop="1" thickBot="1" x14ac:dyDescent="0.35">
      <c r="A264" s="79"/>
      <c r="B264" s="129">
        <v>45345</v>
      </c>
      <c r="C264" s="130"/>
      <c r="D264" s="120" t="s">
        <v>56</v>
      </c>
      <c r="E264" s="121">
        <v>346457.18</v>
      </c>
      <c r="F264" s="171"/>
      <c r="G264" s="122">
        <f t="shared" si="2"/>
        <v>7858486.5376998438</v>
      </c>
    </row>
    <row r="265" spans="1:7" s="7" customFormat="1" ht="18" thickTop="1" thickBot="1" x14ac:dyDescent="0.35">
      <c r="A265" s="79"/>
      <c r="B265" s="129">
        <v>45345</v>
      </c>
      <c r="C265" s="130"/>
      <c r="D265" s="120" t="s">
        <v>56</v>
      </c>
      <c r="E265" s="121">
        <v>63643.91</v>
      </c>
      <c r="F265" s="171"/>
      <c r="G265" s="122">
        <f t="shared" si="2"/>
        <v>7922130.4476998439</v>
      </c>
    </row>
    <row r="266" spans="1:7" s="7" customFormat="1" ht="18" thickTop="1" thickBot="1" x14ac:dyDescent="0.35">
      <c r="A266" s="79"/>
      <c r="B266" s="129">
        <v>45345</v>
      </c>
      <c r="C266" s="130"/>
      <c r="D266" s="120" t="s">
        <v>23</v>
      </c>
      <c r="E266" s="121"/>
      <c r="F266" s="171">
        <v>365390.59</v>
      </c>
      <c r="G266" s="122">
        <f t="shared" si="2"/>
        <v>7556739.8576998441</v>
      </c>
    </row>
    <row r="267" spans="1:7" s="7" customFormat="1" ht="18" thickTop="1" thickBot="1" x14ac:dyDescent="0.35">
      <c r="A267" s="79"/>
      <c r="B267" s="129">
        <v>45346</v>
      </c>
      <c r="C267" s="130"/>
      <c r="D267" s="120" t="s">
        <v>40</v>
      </c>
      <c r="E267" s="121">
        <v>450</v>
      </c>
      <c r="F267" s="171"/>
      <c r="G267" s="122">
        <f t="shared" si="2"/>
        <v>7557189.8576998441</v>
      </c>
    </row>
    <row r="268" spans="1:7" s="7" customFormat="1" ht="18" thickTop="1" thickBot="1" x14ac:dyDescent="0.35">
      <c r="A268" s="79"/>
      <c r="B268" s="129">
        <v>45346</v>
      </c>
      <c r="C268" s="130"/>
      <c r="D268" s="120" t="s">
        <v>29</v>
      </c>
      <c r="E268" s="121">
        <v>35450</v>
      </c>
      <c r="F268" s="171">
        <v>886.25</v>
      </c>
      <c r="G268" s="122">
        <f t="shared" si="2"/>
        <v>7591753.6076998441</v>
      </c>
    </row>
    <row r="269" spans="1:7" s="7" customFormat="1" ht="18" thickTop="1" thickBot="1" x14ac:dyDescent="0.35">
      <c r="A269" s="79"/>
      <c r="B269" s="129">
        <v>45347</v>
      </c>
      <c r="C269" s="130"/>
      <c r="D269" s="120" t="s">
        <v>40</v>
      </c>
      <c r="E269" s="121">
        <v>12500</v>
      </c>
      <c r="F269" s="171"/>
      <c r="G269" s="122">
        <f t="shared" si="2"/>
        <v>7604253.6076998441</v>
      </c>
    </row>
    <row r="270" spans="1:7" s="7" customFormat="1" ht="18" thickTop="1" thickBot="1" x14ac:dyDescent="0.35">
      <c r="A270" s="79"/>
      <c r="B270" s="129">
        <v>45347</v>
      </c>
      <c r="C270" s="130"/>
      <c r="D270" s="120" t="s">
        <v>29</v>
      </c>
      <c r="E270" s="121">
        <v>8500</v>
      </c>
      <c r="F270" s="171">
        <v>212.5</v>
      </c>
      <c r="G270" s="122">
        <f t="shared" si="2"/>
        <v>7612541.1076998441</v>
      </c>
    </row>
    <row r="271" spans="1:7" s="7" customFormat="1" ht="18" thickTop="1" thickBot="1" x14ac:dyDescent="0.35">
      <c r="A271" s="79"/>
      <c r="B271" s="129">
        <v>45348</v>
      </c>
      <c r="C271" s="130"/>
      <c r="D271" s="120" t="s">
        <v>40</v>
      </c>
      <c r="E271" s="121">
        <v>7600</v>
      </c>
      <c r="F271" s="171"/>
      <c r="G271" s="122">
        <f t="shared" si="2"/>
        <v>7620141.1076998441</v>
      </c>
    </row>
    <row r="272" spans="1:7" s="7" customFormat="1" ht="18" thickTop="1" thickBot="1" x14ac:dyDescent="0.35">
      <c r="A272" s="79"/>
      <c r="B272" s="129">
        <v>45348</v>
      </c>
      <c r="C272" s="130"/>
      <c r="D272" s="120" t="s">
        <v>40</v>
      </c>
      <c r="E272" s="121">
        <v>2900</v>
      </c>
      <c r="F272" s="171"/>
      <c r="G272" s="122">
        <f t="shared" si="2"/>
        <v>7623041.1076998441</v>
      </c>
    </row>
    <row r="273" spans="1:7" s="7" customFormat="1" ht="18" thickTop="1" thickBot="1" x14ac:dyDescent="0.35">
      <c r="A273" s="79"/>
      <c r="B273" s="129">
        <v>45348</v>
      </c>
      <c r="C273" s="130"/>
      <c r="D273" s="120" t="s">
        <v>40</v>
      </c>
      <c r="E273" s="121">
        <v>19475</v>
      </c>
      <c r="F273" s="171"/>
      <c r="G273" s="122">
        <f t="shared" si="2"/>
        <v>7642516.1076998441</v>
      </c>
    </row>
    <row r="274" spans="1:7" s="7" customFormat="1" ht="18" thickTop="1" thickBot="1" x14ac:dyDescent="0.35">
      <c r="A274" s="79"/>
      <c r="B274" s="129">
        <v>45348</v>
      </c>
      <c r="C274" s="130"/>
      <c r="D274" s="120" t="s">
        <v>40</v>
      </c>
      <c r="E274" s="121">
        <v>46170</v>
      </c>
      <c r="F274" s="171"/>
      <c r="G274" s="122">
        <f t="shared" si="2"/>
        <v>7688686.1076998441</v>
      </c>
    </row>
    <row r="275" spans="1:7" s="7" customFormat="1" ht="18" thickTop="1" thickBot="1" x14ac:dyDescent="0.35">
      <c r="A275" s="79"/>
      <c r="B275" s="129">
        <v>45348</v>
      </c>
      <c r="C275" s="130"/>
      <c r="D275" s="120" t="s">
        <v>40</v>
      </c>
      <c r="E275" s="121">
        <v>21542</v>
      </c>
      <c r="F275" s="171"/>
      <c r="G275" s="122">
        <f t="shared" si="2"/>
        <v>7710228.1076998441</v>
      </c>
    </row>
    <row r="276" spans="1:7" s="7" customFormat="1" ht="18" thickTop="1" thickBot="1" x14ac:dyDescent="0.35">
      <c r="A276" s="79"/>
      <c r="B276" s="129">
        <v>45348</v>
      </c>
      <c r="C276" s="130"/>
      <c r="D276" s="120" t="s">
        <v>40</v>
      </c>
      <c r="E276" s="121">
        <v>6450</v>
      </c>
      <c r="F276" s="171"/>
      <c r="G276" s="122">
        <f t="shared" si="2"/>
        <v>7716678.1076998441</v>
      </c>
    </row>
    <row r="277" spans="1:7" s="7" customFormat="1" ht="18" thickTop="1" thickBot="1" x14ac:dyDescent="0.35">
      <c r="A277" s="79"/>
      <c r="B277" s="129">
        <v>45348</v>
      </c>
      <c r="C277" s="130"/>
      <c r="D277" s="120" t="s">
        <v>40</v>
      </c>
      <c r="E277" s="121">
        <v>50</v>
      </c>
      <c r="F277" s="171"/>
      <c r="G277" s="122">
        <f t="shared" si="2"/>
        <v>7716728.1076998441</v>
      </c>
    </row>
    <row r="278" spans="1:7" s="7" customFormat="1" ht="18" thickTop="1" thickBot="1" x14ac:dyDescent="0.35">
      <c r="A278" s="79"/>
      <c r="B278" s="129">
        <v>45348</v>
      </c>
      <c r="C278" s="130"/>
      <c r="D278" s="120" t="s">
        <v>40</v>
      </c>
      <c r="E278" s="121">
        <v>36389</v>
      </c>
      <c r="F278" s="171"/>
      <c r="G278" s="122">
        <f t="shared" si="2"/>
        <v>7753117.1076998441</v>
      </c>
    </row>
    <row r="279" spans="1:7" s="7" customFormat="1" ht="18" thickTop="1" thickBot="1" x14ac:dyDescent="0.35">
      <c r="A279" s="79"/>
      <c r="B279" s="129">
        <v>45348</v>
      </c>
      <c r="C279" s="130"/>
      <c r="D279" s="120" t="s">
        <v>29</v>
      </c>
      <c r="E279" s="121">
        <v>59240.46</v>
      </c>
      <c r="F279" s="171">
        <v>1526.92</v>
      </c>
      <c r="G279" s="122">
        <f t="shared" si="2"/>
        <v>7810830.6476998441</v>
      </c>
    </row>
    <row r="280" spans="1:7" s="7" customFormat="1" ht="18" thickTop="1" thickBot="1" x14ac:dyDescent="0.35">
      <c r="A280" s="79"/>
      <c r="B280" s="129">
        <v>45348</v>
      </c>
      <c r="C280" s="130"/>
      <c r="D280" s="120" t="s">
        <v>78</v>
      </c>
      <c r="E280" s="121">
        <v>397255.28</v>
      </c>
      <c r="F280" s="171"/>
      <c r="G280" s="122">
        <f t="shared" si="2"/>
        <v>8208085.9276998444</v>
      </c>
    </row>
    <row r="281" spans="1:7" s="7" customFormat="1" ht="18" thickTop="1" thickBot="1" x14ac:dyDescent="0.35">
      <c r="A281" s="79"/>
      <c r="B281" s="129">
        <v>45348</v>
      </c>
      <c r="C281" s="130"/>
      <c r="D281" s="120" t="s">
        <v>53</v>
      </c>
      <c r="E281" s="121">
        <v>50000</v>
      </c>
      <c r="F281" s="171"/>
      <c r="G281" s="122">
        <f t="shared" si="2"/>
        <v>8258085.9276998444</v>
      </c>
    </row>
    <row r="282" spans="1:7" s="7" customFormat="1" ht="18" thickTop="1" thickBot="1" x14ac:dyDescent="0.35">
      <c r="A282" s="79"/>
      <c r="B282" s="129">
        <v>45348</v>
      </c>
      <c r="C282" s="130"/>
      <c r="D282" s="120" t="s">
        <v>23</v>
      </c>
      <c r="E282" s="121"/>
      <c r="F282" s="171">
        <v>298596.74</v>
      </c>
      <c r="G282" s="122">
        <f t="shared" si="2"/>
        <v>7959489.1876998441</v>
      </c>
    </row>
    <row r="283" spans="1:7" s="7" customFormat="1" ht="18" thickTop="1" thickBot="1" x14ac:dyDescent="0.35">
      <c r="A283" s="79"/>
      <c r="B283" s="129">
        <v>45349</v>
      </c>
      <c r="C283" s="130"/>
      <c r="D283" s="120" t="s">
        <v>40</v>
      </c>
      <c r="E283" s="121">
        <v>73200</v>
      </c>
      <c r="F283" s="171"/>
      <c r="G283" s="122">
        <f t="shared" si="2"/>
        <v>8032689.1876998441</v>
      </c>
    </row>
    <row r="284" spans="1:7" s="7" customFormat="1" ht="18" thickTop="1" thickBot="1" x14ac:dyDescent="0.35">
      <c r="A284" s="79"/>
      <c r="B284" s="129">
        <v>45349</v>
      </c>
      <c r="C284" s="130"/>
      <c r="D284" s="120" t="s">
        <v>29</v>
      </c>
      <c r="E284" s="121">
        <v>44500</v>
      </c>
      <c r="F284" s="171">
        <v>1196.0999999999999</v>
      </c>
      <c r="G284" s="122">
        <f t="shared" si="2"/>
        <v>8075993.0876998445</v>
      </c>
    </row>
    <row r="285" spans="1:7" s="7" customFormat="1" ht="18" thickTop="1" thickBot="1" x14ac:dyDescent="0.35">
      <c r="A285" s="79"/>
      <c r="B285" s="129">
        <v>45350</v>
      </c>
      <c r="C285" s="130"/>
      <c r="D285" s="120" t="s">
        <v>40</v>
      </c>
      <c r="E285" s="121">
        <v>11240</v>
      </c>
      <c r="F285" s="171"/>
      <c r="G285" s="122">
        <f t="shared" si="2"/>
        <v>8087233.0876998445</v>
      </c>
    </row>
    <row r="286" spans="1:7" s="7" customFormat="1" ht="18" thickTop="1" thickBot="1" x14ac:dyDescent="0.35">
      <c r="A286" s="79"/>
      <c r="B286" s="129">
        <v>45350</v>
      </c>
      <c r="C286" s="130"/>
      <c r="D286" s="120" t="s">
        <v>40</v>
      </c>
      <c r="E286" s="121">
        <v>27653</v>
      </c>
      <c r="F286" s="171"/>
      <c r="G286" s="122">
        <f t="shared" si="2"/>
        <v>8114886.0876998445</v>
      </c>
    </row>
    <row r="287" spans="1:7" s="7" customFormat="1" ht="18" thickTop="1" thickBot="1" x14ac:dyDescent="0.35">
      <c r="A287" s="79"/>
      <c r="B287" s="129">
        <v>45350</v>
      </c>
      <c r="C287" s="130"/>
      <c r="D287" s="120" t="s">
        <v>40</v>
      </c>
      <c r="E287" s="121">
        <v>2800</v>
      </c>
      <c r="F287" s="171"/>
      <c r="G287" s="122">
        <f t="shared" si="2"/>
        <v>8117686.0876998445</v>
      </c>
    </row>
    <row r="288" spans="1:7" s="7" customFormat="1" ht="18" thickTop="1" thickBot="1" x14ac:dyDescent="0.35">
      <c r="A288" s="79"/>
      <c r="B288" s="129">
        <v>45350</v>
      </c>
      <c r="C288" s="130"/>
      <c r="D288" s="120" t="s">
        <v>40</v>
      </c>
      <c r="E288" s="121">
        <v>16620</v>
      </c>
      <c r="F288" s="171"/>
      <c r="G288" s="122">
        <f t="shared" si="2"/>
        <v>8134306.0876998445</v>
      </c>
    </row>
    <row r="289" spans="1:7" s="7" customFormat="1" ht="18" thickTop="1" thickBot="1" x14ac:dyDescent="0.35">
      <c r="A289" s="79"/>
      <c r="B289" s="129">
        <v>45350</v>
      </c>
      <c r="C289" s="130"/>
      <c r="D289" s="120" t="s">
        <v>40</v>
      </c>
      <c r="E289" s="121">
        <v>3100</v>
      </c>
      <c r="F289" s="171"/>
      <c r="G289" s="122">
        <f t="shared" si="2"/>
        <v>8137406.0876998445</v>
      </c>
    </row>
    <row r="290" spans="1:7" s="7" customFormat="1" ht="18" thickTop="1" thickBot="1" x14ac:dyDescent="0.35">
      <c r="A290" s="79"/>
      <c r="B290" s="129">
        <v>45350</v>
      </c>
      <c r="C290" s="130"/>
      <c r="D290" s="120" t="s">
        <v>40</v>
      </c>
      <c r="E290" s="121">
        <v>14680</v>
      </c>
      <c r="F290" s="171"/>
      <c r="G290" s="122">
        <f t="shared" si="2"/>
        <v>8152086.0876998445</v>
      </c>
    </row>
    <row r="291" spans="1:7" s="7" customFormat="1" ht="18" thickTop="1" thickBot="1" x14ac:dyDescent="0.35">
      <c r="A291" s="79"/>
      <c r="B291" s="129">
        <v>45350</v>
      </c>
      <c r="C291" s="130"/>
      <c r="D291" s="120" t="s">
        <v>40</v>
      </c>
      <c r="E291" s="121">
        <v>15</v>
      </c>
      <c r="F291" s="171"/>
      <c r="G291" s="122">
        <f t="shared" si="2"/>
        <v>8152101.0876998445</v>
      </c>
    </row>
    <row r="292" spans="1:7" s="7" customFormat="1" ht="18" thickTop="1" thickBot="1" x14ac:dyDescent="0.35">
      <c r="A292" s="79"/>
      <c r="B292" s="129">
        <v>45350</v>
      </c>
      <c r="C292" s="130"/>
      <c r="D292" s="120" t="s">
        <v>40</v>
      </c>
      <c r="E292" s="121">
        <v>106700</v>
      </c>
      <c r="F292" s="171"/>
      <c r="G292" s="122">
        <f t="shared" si="2"/>
        <v>8258801.0876998445</v>
      </c>
    </row>
    <row r="293" spans="1:7" s="7" customFormat="1" ht="18" thickTop="1" thickBot="1" x14ac:dyDescent="0.35">
      <c r="A293" s="79"/>
      <c r="B293" s="129">
        <v>45350</v>
      </c>
      <c r="C293" s="130"/>
      <c r="D293" s="120" t="s">
        <v>29</v>
      </c>
      <c r="E293" s="121">
        <v>99570.74</v>
      </c>
      <c r="F293" s="171">
        <v>2602.31</v>
      </c>
      <c r="G293" s="122">
        <f t="shared" si="2"/>
        <v>8355769.5176998451</v>
      </c>
    </row>
    <row r="294" spans="1:7" s="7" customFormat="1" ht="18" thickTop="1" thickBot="1" x14ac:dyDescent="0.35">
      <c r="A294" s="79"/>
      <c r="B294" s="129">
        <v>45350</v>
      </c>
      <c r="C294" s="130"/>
      <c r="D294" s="120" t="s">
        <v>23</v>
      </c>
      <c r="E294" s="121"/>
      <c r="F294" s="171">
        <v>593790.31000000006</v>
      </c>
      <c r="G294" s="122">
        <f t="shared" si="2"/>
        <v>7761979.2076998446</v>
      </c>
    </row>
    <row r="295" spans="1:7" s="7" customFormat="1" ht="18" thickTop="1" thickBot="1" x14ac:dyDescent="0.35">
      <c r="A295" s="79"/>
      <c r="B295" s="129">
        <v>45350</v>
      </c>
      <c r="C295" s="130"/>
      <c r="D295" s="120" t="s">
        <v>23</v>
      </c>
      <c r="E295" s="121"/>
      <c r="F295" s="171">
        <v>713112.08</v>
      </c>
      <c r="G295" s="122">
        <f t="shared" si="2"/>
        <v>7048867.1276998445</v>
      </c>
    </row>
    <row r="296" spans="1:7" s="7" customFormat="1" ht="18" thickTop="1" thickBot="1" x14ac:dyDescent="0.35">
      <c r="A296" s="79"/>
      <c r="B296" s="129">
        <v>45351</v>
      </c>
      <c r="C296" s="130"/>
      <c r="D296" s="120" t="s">
        <v>40</v>
      </c>
      <c r="E296" s="121">
        <v>59900</v>
      </c>
      <c r="F296" s="171"/>
      <c r="G296" s="122">
        <f t="shared" si="2"/>
        <v>7108767.1276998445</v>
      </c>
    </row>
    <row r="297" spans="1:7" s="7" customFormat="1" ht="18" thickTop="1" thickBot="1" x14ac:dyDescent="0.35">
      <c r="A297" s="79"/>
      <c r="B297" s="129">
        <v>45351</v>
      </c>
      <c r="C297" s="130"/>
      <c r="D297" s="120" t="s">
        <v>40</v>
      </c>
      <c r="E297" s="121">
        <v>6730</v>
      </c>
      <c r="F297" s="171"/>
      <c r="G297" s="122">
        <f t="shared" si="2"/>
        <v>7115497.1276998445</v>
      </c>
    </row>
    <row r="298" spans="1:7" s="7" customFormat="1" ht="18" thickTop="1" thickBot="1" x14ac:dyDescent="0.35">
      <c r="A298" s="79"/>
      <c r="B298" s="129">
        <v>45351</v>
      </c>
      <c r="C298" s="130"/>
      <c r="D298" s="120" t="s">
        <v>40</v>
      </c>
      <c r="E298" s="121">
        <v>3203</v>
      </c>
      <c r="F298" s="171"/>
      <c r="G298" s="122">
        <f t="shared" si="2"/>
        <v>7118700.1276998445</v>
      </c>
    </row>
    <row r="299" spans="1:7" s="7" customFormat="1" ht="18" thickTop="1" thickBot="1" x14ac:dyDescent="0.35">
      <c r="A299" s="79"/>
      <c r="B299" s="129">
        <v>45351</v>
      </c>
      <c r="C299" s="130"/>
      <c r="D299" s="120" t="s">
        <v>40</v>
      </c>
      <c r="E299" s="121">
        <v>2455</v>
      </c>
      <c r="F299" s="171"/>
      <c r="G299" s="122">
        <f t="shared" si="2"/>
        <v>7121155.1276998445</v>
      </c>
    </row>
    <row r="300" spans="1:7" s="7" customFormat="1" ht="18" thickTop="1" thickBot="1" x14ac:dyDescent="0.35">
      <c r="A300" s="79"/>
      <c r="B300" s="129">
        <v>45351</v>
      </c>
      <c r="C300" s="130"/>
      <c r="D300" s="120" t="s">
        <v>40</v>
      </c>
      <c r="E300" s="121">
        <v>16605</v>
      </c>
      <c r="F300" s="171"/>
      <c r="G300" s="122">
        <f t="shared" si="2"/>
        <v>7137760.1276998445</v>
      </c>
    </row>
    <row r="301" spans="1:7" s="7" customFormat="1" ht="18" thickTop="1" thickBot="1" x14ac:dyDescent="0.35">
      <c r="A301" s="79"/>
      <c r="B301" s="129">
        <v>45351</v>
      </c>
      <c r="C301" s="130"/>
      <c r="D301" s="120" t="s">
        <v>40</v>
      </c>
      <c r="E301" s="121">
        <v>1950</v>
      </c>
      <c r="F301" s="171"/>
      <c r="G301" s="122">
        <f t="shared" si="2"/>
        <v>7139710.1276998445</v>
      </c>
    </row>
    <row r="302" spans="1:7" s="7" customFormat="1" ht="18" thickTop="1" thickBot="1" x14ac:dyDescent="0.35">
      <c r="A302" s="79"/>
      <c r="B302" s="129">
        <v>45351</v>
      </c>
      <c r="C302" s="130"/>
      <c r="D302" s="120" t="s">
        <v>40</v>
      </c>
      <c r="E302" s="121">
        <v>35</v>
      </c>
      <c r="F302" s="171"/>
      <c r="G302" s="122">
        <f t="shared" si="2"/>
        <v>7139745.1276998445</v>
      </c>
    </row>
    <row r="303" spans="1:7" s="7" customFormat="1" ht="18" thickTop="1" thickBot="1" x14ac:dyDescent="0.35">
      <c r="A303" s="79"/>
      <c r="B303" s="129">
        <v>45351</v>
      </c>
      <c r="C303" s="130"/>
      <c r="D303" s="120" t="s">
        <v>40</v>
      </c>
      <c r="E303" s="121">
        <v>52549</v>
      </c>
      <c r="F303" s="171"/>
      <c r="G303" s="122">
        <f t="shared" si="2"/>
        <v>7192294.1276998445</v>
      </c>
    </row>
    <row r="304" spans="1:7" s="7" customFormat="1" ht="18" thickTop="1" thickBot="1" x14ac:dyDescent="0.35">
      <c r="A304" s="79"/>
      <c r="B304" s="129">
        <v>45351</v>
      </c>
      <c r="C304" s="130"/>
      <c r="D304" s="120" t="s">
        <v>29</v>
      </c>
      <c r="E304" s="121">
        <v>52929.98</v>
      </c>
      <c r="F304" s="171"/>
      <c r="G304" s="122">
        <f t="shared" si="2"/>
        <v>7245224.107699845</v>
      </c>
    </row>
    <row r="305" spans="1:7" s="7" customFormat="1" ht="18" thickTop="1" thickBot="1" x14ac:dyDescent="0.35">
      <c r="A305" s="79"/>
      <c r="B305" s="129">
        <v>45351</v>
      </c>
      <c r="C305" s="130"/>
      <c r="D305" s="120" t="s">
        <v>22</v>
      </c>
      <c r="E305" s="121">
        <v>12317.28</v>
      </c>
      <c r="F305" s="171"/>
      <c r="G305" s="122">
        <f t="shared" si="2"/>
        <v>7257541.3876998452</v>
      </c>
    </row>
    <row r="306" spans="1:7" s="7" customFormat="1" ht="18" thickTop="1" thickBot="1" x14ac:dyDescent="0.35">
      <c r="A306" s="79"/>
      <c r="B306" s="129">
        <v>45351</v>
      </c>
      <c r="C306" s="130"/>
      <c r="D306" s="120" t="s">
        <v>22</v>
      </c>
      <c r="E306" s="121">
        <v>638772.62</v>
      </c>
      <c r="F306" s="171"/>
      <c r="G306" s="122">
        <f t="shared" si="2"/>
        <v>7896314.0076998454</v>
      </c>
    </row>
    <row r="307" spans="1:7" s="7" customFormat="1" ht="33.6" thickTop="1" thickBot="1" x14ac:dyDescent="0.35">
      <c r="A307" s="79"/>
      <c r="B307" s="129">
        <v>45351</v>
      </c>
      <c r="C307" s="130"/>
      <c r="D307" s="120" t="s">
        <v>79</v>
      </c>
      <c r="E307" s="121">
        <v>75000</v>
      </c>
      <c r="F307" s="171"/>
      <c r="G307" s="122">
        <f t="shared" si="2"/>
        <v>7971314.0076998454</v>
      </c>
    </row>
    <row r="308" spans="1:7" s="7" customFormat="1" ht="18" thickTop="1" thickBot="1" x14ac:dyDescent="0.35">
      <c r="A308" s="79"/>
      <c r="B308" s="129">
        <v>45351</v>
      </c>
      <c r="C308" s="130"/>
      <c r="D308" s="120" t="s">
        <v>22</v>
      </c>
      <c r="E308" s="121">
        <v>858296.2</v>
      </c>
      <c r="F308" s="171"/>
      <c r="G308" s="122">
        <f t="shared" si="2"/>
        <v>8829610.2076998446</v>
      </c>
    </row>
    <row r="309" spans="1:7" s="7" customFormat="1" ht="18" thickTop="1" thickBot="1" x14ac:dyDescent="0.35">
      <c r="A309" s="79"/>
      <c r="B309" s="129">
        <v>45351</v>
      </c>
      <c r="C309" s="130"/>
      <c r="D309" s="120" t="s">
        <v>56</v>
      </c>
      <c r="E309" s="121">
        <v>1930.58</v>
      </c>
      <c r="F309" s="171"/>
      <c r="G309" s="122">
        <f>G308+E309-F309-0.11</f>
        <v>8831540.6776998453</v>
      </c>
    </row>
    <row r="310" spans="1:7" s="7" customFormat="1" ht="18" hidden="1" thickTop="1" thickBot="1" x14ac:dyDescent="0.35">
      <c r="A310" s="79"/>
      <c r="B310" s="129"/>
      <c r="C310" s="130"/>
      <c r="D310" s="120"/>
      <c r="E310" s="121"/>
      <c r="F310" s="171"/>
      <c r="G310" s="122">
        <f>G309+E310-F310</f>
        <v>8831540.6776998453</v>
      </c>
    </row>
    <row r="311" spans="1:7" s="7" customFormat="1" ht="18" hidden="1" thickTop="1" thickBot="1" x14ac:dyDescent="0.35">
      <c r="A311" s="79"/>
      <c r="B311" s="129"/>
      <c r="C311" s="130"/>
      <c r="D311" s="120"/>
      <c r="E311" s="121"/>
      <c r="F311" s="171"/>
      <c r="G311" s="122">
        <f t="shared" si="2"/>
        <v>8831540.6776998453</v>
      </c>
    </row>
    <row r="312" spans="1:7" s="7" customFormat="1" ht="18" hidden="1" thickTop="1" thickBot="1" x14ac:dyDescent="0.35">
      <c r="A312" s="79"/>
      <c r="B312" s="129"/>
      <c r="C312" s="130"/>
      <c r="D312" s="120"/>
      <c r="E312" s="121"/>
      <c r="F312" s="171"/>
      <c r="G312" s="122">
        <f t="shared" si="2"/>
        <v>8831540.6776998453</v>
      </c>
    </row>
    <row r="313" spans="1:7" s="7" customFormat="1" ht="18" hidden="1" thickTop="1" thickBot="1" x14ac:dyDescent="0.35">
      <c r="A313" s="79"/>
      <c r="B313" s="129"/>
      <c r="C313" s="130"/>
      <c r="D313" s="120"/>
      <c r="E313" s="121"/>
      <c r="F313" s="171"/>
      <c r="G313" s="122">
        <f t="shared" si="2"/>
        <v>8831540.6776998453</v>
      </c>
    </row>
    <row r="314" spans="1:7" s="7" customFormat="1" ht="18" hidden="1" thickTop="1" thickBot="1" x14ac:dyDescent="0.35">
      <c r="A314" s="79"/>
      <c r="B314" s="129"/>
      <c r="C314" s="130"/>
      <c r="D314" s="120"/>
      <c r="E314" s="121"/>
      <c r="F314" s="171"/>
      <c r="G314" s="122">
        <f t="shared" si="2"/>
        <v>8831540.6776998453</v>
      </c>
    </row>
    <row r="315" spans="1:7" s="7" customFormat="1" ht="18" hidden="1" thickTop="1" thickBot="1" x14ac:dyDescent="0.35">
      <c r="A315" s="79"/>
      <c r="B315" s="129"/>
      <c r="C315" s="130"/>
      <c r="D315" s="120"/>
      <c r="E315" s="121"/>
      <c r="F315" s="171"/>
      <c r="G315" s="122">
        <f t="shared" si="2"/>
        <v>8831540.6776998453</v>
      </c>
    </row>
    <row r="316" spans="1:7" s="7" customFormat="1" ht="18" hidden="1" thickTop="1" thickBot="1" x14ac:dyDescent="0.35">
      <c r="A316" s="79"/>
      <c r="B316" s="129"/>
      <c r="C316" s="130"/>
      <c r="D316" s="120"/>
      <c r="E316" s="121"/>
      <c r="F316" s="171"/>
      <c r="G316" s="122">
        <f t="shared" si="2"/>
        <v>8831540.6776998453</v>
      </c>
    </row>
    <row r="317" spans="1:7" s="7" customFormat="1" ht="18" hidden="1" thickTop="1" thickBot="1" x14ac:dyDescent="0.35">
      <c r="A317" s="79"/>
      <c r="B317" s="129"/>
      <c r="C317" s="130"/>
      <c r="D317" s="120"/>
      <c r="E317" s="121"/>
      <c r="F317" s="171"/>
      <c r="G317" s="122">
        <f t="shared" si="2"/>
        <v>8831540.6776998453</v>
      </c>
    </row>
    <row r="318" spans="1:7" s="7" customFormat="1" ht="18" hidden="1" thickTop="1" thickBot="1" x14ac:dyDescent="0.35">
      <c r="A318" s="79"/>
      <c r="B318" s="129"/>
      <c r="C318" s="130"/>
      <c r="D318" s="120"/>
      <c r="E318" s="121"/>
      <c r="F318" s="171"/>
      <c r="G318" s="122">
        <f t="shared" si="2"/>
        <v>8831540.6776998453</v>
      </c>
    </row>
    <row r="319" spans="1:7" s="7" customFormat="1" ht="18" hidden="1" thickTop="1" thickBot="1" x14ac:dyDescent="0.35">
      <c r="A319" s="79"/>
      <c r="B319" s="129"/>
      <c r="C319" s="130"/>
      <c r="D319" s="120"/>
      <c r="E319" s="121"/>
      <c r="F319" s="171"/>
      <c r="G319" s="122">
        <f t="shared" si="2"/>
        <v>8831540.6776998453</v>
      </c>
    </row>
    <row r="320" spans="1:7" s="7" customFormat="1" ht="18" hidden="1" thickTop="1" thickBot="1" x14ac:dyDescent="0.35">
      <c r="A320" s="79"/>
      <c r="B320" s="129"/>
      <c r="C320" s="130"/>
      <c r="D320" s="120"/>
      <c r="E320" s="121"/>
      <c r="F320" s="171"/>
      <c r="G320" s="122">
        <f t="shared" si="2"/>
        <v>8831540.6776998453</v>
      </c>
    </row>
    <row r="321" spans="1:8" s="7" customFormat="1" ht="18" hidden="1" thickTop="1" thickBot="1" x14ac:dyDescent="0.35">
      <c r="A321" s="79"/>
      <c r="B321" s="129"/>
      <c r="C321" s="130"/>
      <c r="D321" s="120"/>
      <c r="E321" s="121"/>
      <c r="F321" s="171"/>
      <c r="G321" s="122">
        <f t="shared" si="2"/>
        <v>8831540.6776998453</v>
      </c>
    </row>
    <row r="322" spans="1:8" s="7" customFormat="1" ht="18" hidden="1" thickTop="1" thickBot="1" x14ac:dyDescent="0.35">
      <c r="A322" s="79"/>
      <c r="B322" s="129"/>
      <c r="C322" s="130"/>
      <c r="D322" s="120"/>
      <c r="E322" s="121"/>
      <c r="F322" s="171"/>
      <c r="G322" s="122">
        <f t="shared" si="2"/>
        <v>8831540.6776998453</v>
      </c>
    </row>
    <row r="323" spans="1:8" s="7" customFormat="1" ht="18" hidden="1" thickTop="1" thickBot="1" x14ac:dyDescent="0.35">
      <c r="A323" s="79"/>
      <c r="B323" s="129"/>
      <c r="C323" s="130"/>
      <c r="D323" s="120"/>
      <c r="E323" s="121"/>
      <c r="F323" s="171"/>
      <c r="G323" s="122">
        <f t="shared" si="2"/>
        <v>8831540.6776998453</v>
      </c>
    </row>
    <row r="324" spans="1:8" s="7" customFormat="1" ht="18" hidden="1" thickTop="1" thickBot="1" x14ac:dyDescent="0.35">
      <c r="A324" s="79"/>
      <c r="B324" s="129"/>
      <c r="C324" s="130"/>
      <c r="D324" s="120"/>
      <c r="E324" s="121"/>
      <c r="F324" s="171"/>
      <c r="G324" s="122">
        <f t="shared" si="2"/>
        <v>8831540.6776998453</v>
      </c>
    </row>
    <row r="325" spans="1:8" s="7" customFormat="1" ht="18" hidden="1" thickTop="1" thickBot="1" x14ac:dyDescent="0.35">
      <c r="A325" s="79"/>
      <c r="B325" s="129"/>
      <c r="C325" s="130"/>
      <c r="D325" s="120"/>
      <c r="E325" s="121"/>
      <c r="F325" s="171"/>
      <c r="G325" s="122">
        <f t="shared" si="2"/>
        <v>8831540.6776998453</v>
      </c>
    </row>
    <row r="326" spans="1:8" s="7" customFormat="1" ht="18" hidden="1" thickTop="1" thickBot="1" x14ac:dyDescent="0.35">
      <c r="A326" s="79"/>
      <c r="B326" s="129"/>
      <c r="C326" s="130"/>
      <c r="D326" s="120"/>
      <c r="E326" s="121"/>
      <c r="F326" s="171"/>
      <c r="G326" s="122">
        <f t="shared" si="2"/>
        <v>8831540.6776998453</v>
      </c>
    </row>
    <row r="327" spans="1:8" s="7" customFormat="1" ht="18" hidden="1" thickTop="1" thickBot="1" x14ac:dyDescent="0.35">
      <c r="A327" s="79"/>
      <c r="B327" s="129"/>
      <c r="C327" s="130"/>
      <c r="D327" s="120"/>
      <c r="E327" s="121"/>
      <c r="F327" s="171"/>
      <c r="G327" s="122">
        <f t="shared" si="2"/>
        <v>8831540.6776998453</v>
      </c>
    </row>
    <row r="328" spans="1:8" s="7" customFormat="1" ht="18" hidden="1" thickTop="1" thickBot="1" x14ac:dyDescent="0.35">
      <c r="A328" s="79"/>
      <c r="B328" s="129"/>
      <c r="C328" s="130"/>
      <c r="D328" s="120"/>
      <c r="E328" s="121"/>
      <c r="F328" s="171"/>
      <c r="G328" s="122">
        <f t="shared" si="2"/>
        <v>8831540.6776998453</v>
      </c>
    </row>
    <row r="329" spans="1:8" s="7" customFormat="1" ht="18" hidden="1" thickTop="1" thickBot="1" x14ac:dyDescent="0.35">
      <c r="A329" s="79"/>
      <c r="B329" s="129"/>
      <c r="C329" s="130"/>
      <c r="D329" s="120"/>
      <c r="E329" s="121"/>
      <c r="F329" s="171"/>
      <c r="G329" s="122">
        <f t="shared" si="2"/>
        <v>8831540.6776998453</v>
      </c>
    </row>
    <row r="330" spans="1:8" s="7" customFormat="1" ht="18" hidden="1" thickTop="1" thickBot="1" x14ac:dyDescent="0.35">
      <c r="A330" s="79"/>
      <c r="B330" s="129"/>
      <c r="C330" s="130"/>
      <c r="D330" s="120"/>
      <c r="E330" s="121"/>
      <c r="F330" s="171"/>
      <c r="G330" s="122">
        <f>G329+E330-F330</f>
        <v>8831540.6776998453</v>
      </c>
    </row>
    <row r="331" spans="1:8" ht="17.399999999999999" thickBot="1" x14ac:dyDescent="0.3">
      <c r="A331" s="26"/>
      <c r="B331" s="186"/>
      <c r="C331" s="187"/>
      <c r="D331" s="187" t="s">
        <v>8</v>
      </c>
      <c r="E331" s="185">
        <f>SUM(E18:E330)</f>
        <v>56503309.729999982</v>
      </c>
      <c r="F331" s="198">
        <f>SUM(F18:F330)</f>
        <v>66360126.473000012</v>
      </c>
      <c r="G331" s="198">
        <f>G17+E331-F331</f>
        <v>8831540.6776998267</v>
      </c>
      <c r="H331" s="28">
        <f>+G331-'[1]CTA. RECOLECTORA (010) y 3000'!$G$6444</f>
        <v>-1.862645149230957E-8</v>
      </c>
    </row>
    <row r="332" spans="1:8" ht="16.8" x14ac:dyDescent="0.25">
      <c r="A332" s="5"/>
      <c r="B332" s="131"/>
      <c r="C332" s="131"/>
      <c r="D332" s="131"/>
      <c r="E332" s="132"/>
      <c r="F332" s="199"/>
      <c r="G332" s="132"/>
    </row>
    <row r="333" spans="1:8" ht="16.8" x14ac:dyDescent="0.3">
      <c r="A333" s="5"/>
      <c r="B333" s="131"/>
      <c r="C333" s="133" t="s">
        <v>31</v>
      </c>
      <c r="D333" s="134"/>
      <c r="E333" s="135"/>
      <c r="F333" s="200"/>
      <c r="G333" s="132"/>
    </row>
    <row r="334" spans="1:8" ht="16.8" x14ac:dyDescent="0.3">
      <c r="A334" s="5"/>
      <c r="B334" s="131"/>
      <c r="C334" s="133" t="s">
        <v>33</v>
      </c>
      <c r="D334" s="134"/>
      <c r="E334" s="135"/>
      <c r="F334" s="200"/>
      <c r="G334" s="132"/>
    </row>
    <row r="335" spans="1:8" ht="16.8" x14ac:dyDescent="0.3">
      <c r="A335" s="5"/>
      <c r="B335" s="131"/>
      <c r="C335" s="133" t="s">
        <v>34</v>
      </c>
      <c r="D335" s="133" t="s">
        <v>37</v>
      </c>
      <c r="E335" s="133" t="s">
        <v>38</v>
      </c>
      <c r="G335" s="177" t="s">
        <v>52</v>
      </c>
    </row>
    <row r="336" spans="1:8" ht="16.8" x14ac:dyDescent="0.3">
      <c r="A336" s="5"/>
      <c r="B336" s="131"/>
      <c r="C336" s="134"/>
      <c r="D336" s="133" t="s">
        <v>31</v>
      </c>
      <c r="E336" s="83" t="s">
        <v>32</v>
      </c>
      <c r="G336" s="83" t="s">
        <v>45</v>
      </c>
    </row>
    <row r="337" spans="1:8" ht="16.8" x14ac:dyDescent="0.3">
      <c r="A337" s="5"/>
      <c r="B337" s="131"/>
      <c r="C337" s="134"/>
      <c r="D337" s="133" t="s">
        <v>33</v>
      </c>
      <c r="E337" s="83" t="s">
        <v>125</v>
      </c>
      <c r="G337" s="83" t="s">
        <v>46</v>
      </c>
    </row>
    <row r="338" spans="1:8" ht="16.8" x14ac:dyDescent="0.3">
      <c r="A338" s="5"/>
      <c r="B338" s="131"/>
      <c r="C338" s="134"/>
      <c r="D338" s="133" t="s">
        <v>34</v>
      </c>
      <c r="E338" s="83" t="s">
        <v>92</v>
      </c>
      <c r="G338" s="83" t="s">
        <v>47</v>
      </c>
    </row>
    <row r="339" spans="1:8" ht="16.8" x14ac:dyDescent="0.3">
      <c r="A339" s="5"/>
      <c r="B339" s="131"/>
      <c r="C339" s="134"/>
      <c r="D339" s="135"/>
      <c r="F339" s="199"/>
      <c r="H339" s="25"/>
    </row>
    <row r="340" spans="1:8" ht="16.8" x14ac:dyDescent="0.3">
      <c r="A340" s="5"/>
      <c r="B340" s="131"/>
      <c r="C340" s="134"/>
      <c r="D340" s="135"/>
      <c r="F340" s="199"/>
      <c r="G340" s="132"/>
    </row>
    <row r="341" spans="1:8" ht="16.8" x14ac:dyDescent="0.3">
      <c r="A341" s="5"/>
      <c r="B341" s="131"/>
      <c r="C341" s="134"/>
      <c r="D341" s="135"/>
      <c r="F341" s="199"/>
      <c r="G341" s="132"/>
    </row>
    <row r="342" spans="1:8" ht="16.8" x14ac:dyDescent="0.3">
      <c r="A342" s="5"/>
      <c r="B342" s="131"/>
      <c r="C342" s="134"/>
      <c r="D342" s="135"/>
      <c r="F342" s="199"/>
      <c r="G342" s="132"/>
    </row>
    <row r="343" spans="1:8" ht="16.8" x14ac:dyDescent="0.25">
      <c r="A343" s="5"/>
      <c r="B343" s="131"/>
      <c r="C343" s="131"/>
      <c r="F343" s="1"/>
      <c r="G343" s="132"/>
    </row>
    <row r="344" spans="1:8" ht="16.8" x14ac:dyDescent="0.25">
      <c r="A344" s="5"/>
      <c r="B344" s="131"/>
      <c r="C344" s="131"/>
      <c r="E344" s="135"/>
      <c r="F344" s="199"/>
      <c r="G344" s="132"/>
    </row>
    <row r="345" spans="1:8" ht="16.8" x14ac:dyDescent="0.25">
      <c r="A345" s="5"/>
      <c r="B345" s="5"/>
      <c r="C345" s="5"/>
      <c r="F345" s="202"/>
      <c r="G345" s="8"/>
    </row>
    <row r="346" spans="1:8" ht="16.8" x14ac:dyDescent="0.25">
      <c r="A346" s="5"/>
      <c r="B346" s="5"/>
      <c r="C346" s="5"/>
      <c r="F346" s="202"/>
      <c r="G346" s="8"/>
    </row>
    <row r="347" spans="1:8" ht="16.8" x14ac:dyDescent="0.25">
      <c r="A347" s="5"/>
      <c r="B347" s="5"/>
      <c r="C347" s="5"/>
      <c r="E347" s="8"/>
      <c r="F347" s="202"/>
      <c r="G347" s="8"/>
    </row>
    <row r="348" spans="1:8" x14ac:dyDescent="0.25">
      <c r="A348" s="9"/>
      <c r="B348" s="9"/>
      <c r="C348" s="9"/>
      <c r="D348" s="9"/>
      <c r="E348" s="9"/>
      <c r="F348" s="203"/>
      <c r="G348" s="9"/>
    </row>
    <row r="349" spans="1:8" x14ac:dyDescent="0.25">
      <c r="A349" s="9"/>
      <c r="B349" s="9"/>
      <c r="C349" s="9"/>
      <c r="D349" s="9"/>
      <c r="E349" s="9"/>
      <c r="F349" s="203"/>
      <c r="G349" s="9"/>
    </row>
    <row r="350" spans="1:8" x14ac:dyDescent="0.25">
      <c r="A350" s="9"/>
      <c r="B350" s="9"/>
      <c r="C350" s="9"/>
      <c r="D350" s="9"/>
      <c r="E350" s="9"/>
      <c r="F350" s="203"/>
      <c r="G350" s="9"/>
    </row>
    <row r="369" spans="1:1" ht="13.8" thickBot="1" x14ac:dyDescent="0.3"/>
    <row r="370" spans="1:1" ht="15" x14ac:dyDescent="0.25">
      <c r="A370" s="2"/>
    </row>
  </sheetData>
  <autoFilter ref="B1:H370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6" manualBreakCount="6">
    <brk id="63" max="6" man="1"/>
    <brk id="116" max="6" man="1"/>
    <brk id="173" max="6" man="1"/>
    <brk id="234" max="6" man="1"/>
    <brk id="286" max="6" man="1"/>
    <brk id="34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104"/>
  <sheetViews>
    <sheetView topLeftCell="B54" zoomScale="80" zoomScaleNormal="80" workbookViewId="0">
      <selection activeCell="F79" sqref="F79"/>
    </sheetView>
  </sheetViews>
  <sheetFormatPr baseColWidth="10" defaultColWidth="9.109375" defaultRowHeight="13.2" x14ac:dyDescent="0.25"/>
  <cols>
    <col min="1" max="1" width="0" style="11" hidden="1" customWidth="1"/>
    <col min="2" max="2" width="1.5546875" style="11" customWidth="1"/>
    <col min="3" max="3" width="3.6640625" style="1" customWidth="1"/>
    <col min="4" max="4" width="17.44140625" style="1" customWidth="1"/>
    <col min="5" max="5" width="16" style="184" customWidth="1"/>
    <col min="6" max="6" width="46.6640625" style="1" customWidth="1"/>
    <col min="7" max="7" width="20" style="1" customWidth="1"/>
    <col min="8" max="8" width="19.6640625" style="1" customWidth="1"/>
    <col min="9" max="9" width="23.5546875" style="1" customWidth="1"/>
    <col min="10" max="10" width="19.44140625" style="11" bestFit="1" customWidth="1"/>
    <col min="11" max="13" width="9.109375" style="11"/>
    <col min="14" max="16384" width="9.109375" style="1"/>
  </cols>
  <sheetData>
    <row r="1" spans="1:13" s="11" customFormat="1" ht="15" customHeight="1" x14ac:dyDescent="0.25">
      <c r="E1" s="179"/>
    </row>
    <row r="2" spans="1:13" s="11" customFormat="1" x14ac:dyDescent="0.25">
      <c r="E2" s="179"/>
    </row>
    <row r="3" spans="1:13" s="14" customFormat="1" ht="12" customHeight="1" x14ac:dyDescent="0.25">
      <c r="E3" s="180"/>
    </row>
    <row r="4" spans="1:13" s="15" customFormat="1" ht="18" customHeight="1" x14ac:dyDescent="0.3">
      <c r="B4" s="16"/>
      <c r="C4" s="16"/>
      <c r="D4" s="12"/>
      <c r="E4" s="181"/>
      <c r="F4" s="16"/>
      <c r="G4" s="16"/>
      <c r="H4" s="16"/>
      <c r="I4" s="16"/>
      <c r="J4" s="16"/>
      <c r="K4" s="16"/>
    </row>
    <row r="5" spans="1:13" s="13" customFormat="1" ht="18" customHeight="1" x14ac:dyDescent="0.25">
      <c r="A5" s="13" t="s">
        <v>9</v>
      </c>
      <c r="E5" s="12"/>
    </row>
    <row r="6" spans="1:13" s="15" customFormat="1" ht="15" customHeight="1" x14ac:dyDescent="0.3">
      <c r="B6" s="13"/>
      <c r="C6" s="207" t="s">
        <v>10</v>
      </c>
      <c r="D6" s="207"/>
      <c r="E6" s="207"/>
      <c r="F6" s="207"/>
      <c r="G6" s="207"/>
      <c r="H6" s="207"/>
      <c r="I6" s="207"/>
      <c r="J6" s="16"/>
      <c r="K6" s="16"/>
    </row>
    <row r="7" spans="1:13" s="14" customFormat="1" ht="18" x14ac:dyDescent="0.25">
      <c r="B7" s="18"/>
      <c r="C7" s="213" t="s">
        <v>19</v>
      </c>
      <c r="D7" s="213"/>
      <c r="E7" s="213"/>
      <c r="F7" s="213"/>
      <c r="G7" s="213"/>
      <c r="H7" s="213"/>
      <c r="I7" s="213"/>
    </row>
    <row r="8" spans="1:13" s="17" customFormat="1" ht="21" customHeight="1" x14ac:dyDescent="0.25">
      <c r="B8" s="18"/>
      <c r="C8" s="213" t="s">
        <v>3</v>
      </c>
      <c r="D8" s="213"/>
      <c r="E8" s="213"/>
      <c r="F8" s="213"/>
      <c r="G8" s="213"/>
      <c r="H8" s="213"/>
      <c r="I8" s="213"/>
    </row>
    <row r="9" spans="1:13" s="14" customFormat="1" ht="18" x14ac:dyDescent="0.25">
      <c r="C9" s="214" t="s">
        <v>93</v>
      </c>
      <c r="D9" s="214"/>
      <c r="E9" s="214"/>
      <c r="F9" s="214"/>
      <c r="G9" s="214"/>
      <c r="H9" s="214"/>
      <c r="I9" s="214"/>
    </row>
    <row r="10" spans="1:13" s="11" customFormat="1" ht="19.5" customHeight="1" thickBot="1" x14ac:dyDescent="0.3">
      <c r="E10" s="179"/>
    </row>
    <row r="11" spans="1:13" s="3" customFormat="1" ht="28.5" customHeight="1" thickTop="1" thickBot="1" x14ac:dyDescent="0.3">
      <c r="A11" s="7"/>
      <c r="B11" s="7"/>
      <c r="C11" s="212"/>
      <c r="D11" s="209" t="s">
        <v>17</v>
      </c>
      <c r="E11" s="209"/>
      <c r="F11" s="209"/>
      <c r="G11" s="209"/>
      <c r="H11" s="209"/>
      <c r="I11" s="209"/>
      <c r="J11" s="7"/>
      <c r="K11" s="7"/>
      <c r="L11" s="7"/>
      <c r="M11" s="7"/>
    </row>
    <row r="12" spans="1:13" s="3" customFormat="1" ht="18" customHeight="1" thickTop="1" thickBot="1" x14ac:dyDescent="0.3">
      <c r="A12" s="7"/>
      <c r="B12" s="7"/>
      <c r="C12" s="212"/>
      <c r="D12" s="208" t="s">
        <v>7</v>
      </c>
      <c r="E12" s="208"/>
      <c r="F12" s="208"/>
      <c r="G12" s="208"/>
      <c r="H12" s="208"/>
      <c r="I12" s="51">
        <f>'[1]CTA. RECOLECTORA AUXILIAR 3001'!$J$4270</f>
        <v>-54965538.90299993</v>
      </c>
      <c r="J12" s="7"/>
      <c r="K12" s="7"/>
      <c r="L12" s="7"/>
      <c r="M12" s="7"/>
    </row>
    <row r="13" spans="1:13" s="3" customFormat="1" ht="33" customHeight="1" thickTop="1" thickBot="1" x14ac:dyDescent="0.3">
      <c r="A13" s="7"/>
      <c r="B13" s="7"/>
      <c r="C13" s="212"/>
      <c r="D13" s="62" t="s">
        <v>4</v>
      </c>
      <c r="E13" s="178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3">
      <c r="C14" s="150"/>
      <c r="D14" s="151"/>
      <c r="E14" s="182"/>
      <c r="F14" s="144">
        <v>45322</v>
      </c>
      <c r="G14" s="152"/>
      <c r="H14" s="153">
        <v>0</v>
      </c>
      <c r="I14" s="61">
        <f>+I12</f>
        <v>-54965538.90299993</v>
      </c>
    </row>
    <row r="15" spans="1:13" s="27" customFormat="1" ht="31.5" customHeight="1" thickTop="1" thickBot="1" x14ac:dyDescent="0.3">
      <c r="C15" s="63"/>
      <c r="D15" s="65">
        <v>45323</v>
      </c>
      <c r="E15" s="66"/>
      <c r="F15" s="102" t="s">
        <v>23</v>
      </c>
      <c r="G15" s="106">
        <v>7508960.5</v>
      </c>
      <c r="H15" s="106"/>
      <c r="I15" s="45">
        <f>I14+G15-H15</f>
        <v>-47456578.40299993</v>
      </c>
    </row>
    <row r="16" spans="1:13" s="27" customFormat="1" ht="31.5" customHeight="1" thickTop="1" thickBot="1" x14ac:dyDescent="0.3">
      <c r="C16" s="140"/>
      <c r="D16" s="65">
        <v>45324</v>
      </c>
      <c r="E16" s="66"/>
      <c r="F16" s="102" t="s">
        <v>23</v>
      </c>
      <c r="G16" s="106">
        <v>3431156.8</v>
      </c>
      <c r="H16" s="106"/>
      <c r="I16" s="45">
        <f t="shared" ref="I16:I55" si="0">I15+G16-H16</f>
        <v>-44025421.602999933</v>
      </c>
    </row>
    <row r="17" spans="3:9" s="27" customFormat="1" ht="24.75" customHeight="1" thickTop="1" thickBot="1" x14ac:dyDescent="0.3">
      <c r="C17" s="64"/>
      <c r="D17" s="65">
        <v>45328</v>
      </c>
      <c r="E17" s="69"/>
      <c r="F17" s="102" t="s">
        <v>23</v>
      </c>
      <c r="G17" s="107">
        <v>11745470.18</v>
      </c>
      <c r="H17" s="107"/>
      <c r="I17" s="45">
        <f t="shared" si="0"/>
        <v>-32279951.422999933</v>
      </c>
    </row>
    <row r="18" spans="3:9" s="27" customFormat="1" ht="30" thickTop="1" thickBot="1" x14ac:dyDescent="0.3">
      <c r="C18" s="64"/>
      <c r="D18" s="65">
        <v>45329</v>
      </c>
      <c r="E18" s="66"/>
      <c r="F18" s="102" t="s">
        <v>23</v>
      </c>
      <c r="G18" s="107">
        <v>9442486.4499999993</v>
      </c>
      <c r="H18" s="104"/>
      <c r="I18" s="45">
        <f t="shared" si="0"/>
        <v>-22837464.972999934</v>
      </c>
    </row>
    <row r="19" spans="3:9" s="27" customFormat="1" ht="30" thickTop="1" thickBot="1" x14ac:dyDescent="0.3">
      <c r="C19" s="64"/>
      <c r="D19" s="65">
        <v>45330</v>
      </c>
      <c r="E19" s="69"/>
      <c r="F19" s="102" t="s">
        <v>23</v>
      </c>
      <c r="G19" s="107">
        <v>339965.75</v>
      </c>
      <c r="H19" s="104"/>
      <c r="I19" s="45">
        <f t="shared" si="0"/>
        <v>-22497499.222999934</v>
      </c>
    </row>
    <row r="20" spans="3:9" s="27" customFormat="1" ht="30" thickTop="1" thickBot="1" x14ac:dyDescent="0.3">
      <c r="C20" s="64"/>
      <c r="D20" s="65">
        <v>45331</v>
      </c>
      <c r="E20" s="66"/>
      <c r="F20" s="102" t="s">
        <v>23</v>
      </c>
      <c r="G20" s="107">
        <v>3013434.58</v>
      </c>
      <c r="H20" s="104"/>
      <c r="I20" s="45">
        <f t="shared" si="0"/>
        <v>-19484064.642999932</v>
      </c>
    </row>
    <row r="21" spans="3:9" s="27" customFormat="1" ht="30" thickTop="1" thickBot="1" x14ac:dyDescent="0.3">
      <c r="C21" s="64"/>
      <c r="D21" s="65">
        <v>45331</v>
      </c>
      <c r="E21" s="69"/>
      <c r="F21" s="102" t="s">
        <v>23</v>
      </c>
      <c r="G21" s="107">
        <v>405034.6</v>
      </c>
      <c r="H21" s="104"/>
      <c r="I21" s="45">
        <f t="shared" si="0"/>
        <v>-19079030.042999931</v>
      </c>
    </row>
    <row r="22" spans="3:9" s="27" customFormat="1" ht="30" thickTop="1" thickBot="1" x14ac:dyDescent="0.3">
      <c r="C22" s="64"/>
      <c r="D22" s="65">
        <v>45334</v>
      </c>
      <c r="E22" s="66"/>
      <c r="F22" s="102" t="s">
        <v>23</v>
      </c>
      <c r="G22" s="107">
        <v>684901.06</v>
      </c>
      <c r="H22" s="104"/>
      <c r="I22" s="45">
        <f t="shared" si="0"/>
        <v>-18394128.982999932</v>
      </c>
    </row>
    <row r="23" spans="3:9" s="27" customFormat="1" ht="30" thickTop="1" thickBot="1" x14ac:dyDescent="0.3">
      <c r="C23" s="64"/>
      <c r="D23" s="65">
        <v>45334</v>
      </c>
      <c r="E23" s="69" t="s">
        <v>80</v>
      </c>
      <c r="F23" s="102" t="s">
        <v>16</v>
      </c>
      <c r="G23" s="107"/>
      <c r="H23" s="104">
        <v>5430.9910000000009</v>
      </c>
      <c r="I23" s="45">
        <f t="shared" si="0"/>
        <v>-18399559.973999932</v>
      </c>
    </row>
    <row r="24" spans="3:9" s="27" customFormat="1" ht="18" thickTop="1" thickBot="1" x14ac:dyDescent="0.3">
      <c r="C24" s="64"/>
      <c r="D24" s="65">
        <v>45334</v>
      </c>
      <c r="E24" s="66" t="s">
        <v>80</v>
      </c>
      <c r="F24" s="102" t="s">
        <v>86</v>
      </c>
      <c r="G24" s="107"/>
      <c r="H24" s="104">
        <v>120567.999</v>
      </c>
      <c r="I24" s="45">
        <f t="shared" si="0"/>
        <v>-18520127.972999934</v>
      </c>
    </row>
    <row r="25" spans="3:9" s="27" customFormat="1" ht="30" thickTop="1" thickBot="1" x14ac:dyDescent="0.3">
      <c r="C25" s="64"/>
      <c r="D25" s="65">
        <v>45334</v>
      </c>
      <c r="E25" s="69" t="s">
        <v>81</v>
      </c>
      <c r="F25" s="102" t="s">
        <v>16</v>
      </c>
      <c r="G25" s="107"/>
      <c r="H25" s="103">
        <v>12482.85</v>
      </c>
      <c r="I25" s="45">
        <f t="shared" si="0"/>
        <v>-18532610.822999936</v>
      </c>
    </row>
    <row r="26" spans="3:9" s="27" customFormat="1" ht="18" thickTop="1" thickBot="1" x14ac:dyDescent="0.3">
      <c r="C26" s="64"/>
      <c r="D26" s="65">
        <v>45334</v>
      </c>
      <c r="E26" s="69" t="s">
        <v>81</v>
      </c>
      <c r="F26" s="102" t="s">
        <v>57</v>
      </c>
      <c r="G26" s="107"/>
      <c r="H26" s="103">
        <v>237174.15</v>
      </c>
      <c r="I26" s="45">
        <f t="shared" si="0"/>
        <v>-18769784.972999934</v>
      </c>
    </row>
    <row r="27" spans="3:9" s="27" customFormat="1" ht="30" thickTop="1" thickBot="1" x14ac:dyDescent="0.3">
      <c r="C27" s="64"/>
      <c r="D27" s="65">
        <v>45334</v>
      </c>
      <c r="E27" s="66" t="s">
        <v>82</v>
      </c>
      <c r="F27" s="102" t="s">
        <v>16</v>
      </c>
      <c r="G27" s="107"/>
      <c r="H27" s="104">
        <v>5630</v>
      </c>
      <c r="I27" s="45">
        <f t="shared" si="0"/>
        <v>-18775414.972999934</v>
      </c>
    </row>
    <row r="28" spans="3:9" s="27" customFormat="1" ht="18" thickTop="1" thickBot="1" x14ac:dyDescent="0.3">
      <c r="C28" s="64"/>
      <c r="D28" s="65">
        <v>45334</v>
      </c>
      <c r="E28" s="66" t="s">
        <v>82</v>
      </c>
      <c r="F28" s="102" t="s">
        <v>57</v>
      </c>
      <c r="G28" s="107"/>
      <c r="H28" s="104">
        <v>106970</v>
      </c>
      <c r="I28" s="45">
        <f t="shared" si="0"/>
        <v>-18882384.972999934</v>
      </c>
    </row>
    <row r="29" spans="3:9" s="27" customFormat="1" ht="18" thickTop="1" thickBot="1" x14ac:dyDescent="0.3">
      <c r="C29" s="64"/>
      <c r="D29" s="65">
        <v>45334</v>
      </c>
      <c r="E29" s="69" t="s">
        <v>83</v>
      </c>
      <c r="F29" s="102" t="s">
        <v>59</v>
      </c>
      <c r="G29" s="107"/>
      <c r="H29" s="104">
        <v>229923.99000000002</v>
      </c>
      <c r="I29" s="45">
        <f t="shared" si="0"/>
        <v>-19112308.962999932</v>
      </c>
    </row>
    <row r="30" spans="3:9" s="27" customFormat="1" ht="30" thickTop="1" thickBot="1" x14ac:dyDescent="0.3">
      <c r="C30" s="64"/>
      <c r="D30" s="65">
        <v>45334</v>
      </c>
      <c r="E30" s="69" t="s">
        <v>84</v>
      </c>
      <c r="F30" s="102" t="s">
        <v>16</v>
      </c>
      <c r="G30" s="107"/>
      <c r="H30" s="104">
        <v>2352.38</v>
      </c>
      <c r="I30" s="45">
        <f t="shared" si="0"/>
        <v>-19114661.342999931</v>
      </c>
    </row>
    <row r="31" spans="3:9" s="27" customFormat="1" ht="18" thickTop="1" thickBot="1" x14ac:dyDescent="0.3">
      <c r="C31" s="64"/>
      <c r="D31" s="65">
        <v>45334</v>
      </c>
      <c r="E31" s="66" t="s">
        <v>84</v>
      </c>
      <c r="F31" s="102" t="s">
        <v>58</v>
      </c>
      <c r="G31" s="108"/>
      <c r="H31" s="104">
        <v>44695.12</v>
      </c>
      <c r="I31" s="45">
        <f t="shared" si="0"/>
        <v>-19159356.462999932</v>
      </c>
    </row>
    <row r="32" spans="3:9" s="27" customFormat="1" ht="116.4" thickTop="1" thickBot="1" x14ac:dyDescent="0.3">
      <c r="C32" s="64"/>
      <c r="D32" s="65">
        <v>45334</v>
      </c>
      <c r="E32" s="69">
        <v>449</v>
      </c>
      <c r="F32" s="67" t="s">
        <v>87</v>
      </c>
      <c r="G32" s="105"/>
      <c r="H32" s="82">
        <v>41234.5</v>
      </c>
      <c r="I32" s="45">
        <f t="shared" si="0"/>
        <v>-19200590.962999932</v>
      </c>
    </row>
    <row r="33" spans="3:9" s="27" customFormat="1" ht="30" thickTop="1" thickBot="1" x14ac:dyDescent="0.3">
      <c r="C33" s="64"/>
      <c r="D33" s="65">
        <v>45335</v>
      </c>
      <c r="E33" s="66"/>
      <c r="F33" s="67" t="s">
        <v>23</v>
      </c>
      <c r="G33" s="82">
        <v>1686843.91</v>
      </c>
      <c r="H33" s="82"/>
      <c r="I33" s="45">
        <f t="shared" si="0"/>
        <v>-17513747.052999932</v>
      </c>
    </row>
    <row r="34" spans="3:9" s="27" customFormat="1" ht="30" thickTop="1" thickBot="1" x14ac:dyDescent="0.3">
      <c r="C34" s="64"/>
      <c r="D34" s="65">
        <v>45336</v>
      </c>
      <c r="E34" s="69"/>
      <c r="F34" s="67" t="s">
        <v>23</v>
      </c>
      <c r="G34" s="82">
        <v>462396.56</v>
      </c>
      <c r="H34" s="82"/>
      <c r="I34" s="45">
        <f t="shared" si="0"/>
        <v>-17051350.492999934</v>
      </c>
    </row>
    <row r="35" spans="3:9" s="27" customFormat="1" ht="30" thickTop="1" thickBot="1" x14ac:dyDescent="0.3">
      <c r="C35" s="64"/>
      <c r="D35" s="65">
        <v>45336</v>
      </c>
      <c r="E35" s="66" t="s">
        <v>85</v>
      </c>
      <c r="F35" s="67" t="s">
        <v>16</v>
      </c>
      <c r="G35" s="82"/>
      <c r="H35" s="82">
        <v>43180</v>
      </c>
      <c r="I35" s="45">
        <f t="shared" si="0"/>
        <v>-17094530.492999934</v>
      </c>
    </row>
    <row r="36" spans="3:9" s="27" customFormat="1" ht="18" thickTop="1" thickBot="1" x14ac:dyDescent="0.3">
      <c r="C36" s="64"/>
      <c r="D36" s="65">
        <v>45336</v>
      </c>
      <c r="E36" s="69" t="s">
        <v>85</v>
      </c>
      <c r="F36" s="67" t="s">
        <v>88</v>
      </c>
      <c r="G36" s="82"/>
      <c r="H36" s="82">
        <v>905740</v>
      </c>
      <c r="I36" s="45">
        <f t="shared" si="0"/>
        <v>-18000270.492999934</v>
      </c>
    </row>
    <row r="37" spans="3:9" s="27" customFormat="1" ht="30" thickTop="1" thickBot="1" x14ac:dyDescent="0.3">
      <c r="C37" s="64"/>
      <c r="D37" s="65">
        <v>45337</v>
      </c>
      <c r="E37" s="66"/>
      <c r="F37" s="67" t="s">
        <v>23</v>
      </c>
      <c r="G37" s="82">
        <v>7858232.9299999997</v>
      </c>
      <c r="H37" s="82"/>
      <c r="I37" s="45">
        <f t="shared" si="0"/>
        <v>-10142037.562999934</v>
      </c>
    </row>
    <row r="38" spans="3:9" s="27" customFormat="1" ht="30" thickTop="1" thickBot="1" x14ac:dyDescent="0.3">
      <c r="C38" s="64"/>
      <c r="D38" s="65">
        <v>45338</v>
      </c>
      <c r="E38" s="69"/>
      <c r="F38" s="67" t="s">
        <v>23</v>
      </c>
      <c r="G38" s="82">
        <v>304347.52000000002</v>
      </c>
      <c r="H38" s="68"/>
      <c r="I38" s="45">
        <f t="shared" si="0"/>
        <v>-9837690.0429999344</v>
      </c>
    </row>
    <row r="39" spans="3:9" s="27" customFormat="1" ht="30" thickTop="1" thickBot="1" x14ac:dyDescent="0.3">
      <c r="C39" s="64"/>
      <c r="D39" s="65">
        <v>45341</v>
      </c>
      <c r="E39" s="66"/>
      <c r="F39" s="67" t="s">
        <v>23</v>
      </c>
      <c r="G39" s="82">
        <v>8037894.1799999997</v>
      </c>
      <c r="H39" s="68"/>
      <c r="I39" s="45">
        <f t="shared" si="0"/>
        <v>-1799795.8629999347</v>
      </c>
    </row>
    <row r="40" spans="3:9" s="27" customFormat="1" ht="30" thickTop="1" thickBot="1" x14ac:dyDescent="0.3">
      <c r="C40" s="64"/>
      <c r="D40" s="65">
        <v>45341</v>
      </c>
      <c r="E40" s="69"/>
      <c r="F40" s="67" t="s">
        <v>23</v>
      </c>
      <c r="G40" s="82">
        <v>864172.3</v>
      </c>
      <c r="H40" s="68"/>
      <c r="I40" s="45">
        <f t="shared" si="0"/>
        <v>-935623.56299993466</v>
      </c>
    </row>
    <row r="41" spans="3:9" s="27" customFormat="1" ht="30" thickTop="1" thickBot="1" x14ac:dyDescent="0.3">
      <c r="C41" s="64"/>
      <c r="D41" s="65">
        <v>45342</v>
      </c>
      <c r="E41" s="66"/>
      <c r="F41" s="67" t="s">
        <v>23</v>
      </c>
      <c r="G41" s="82">
        <v>282632.51</v>
      </c>
      <c r="H41" s="68"/>
      <c r="I41" s="45">
        <f t="shared" si="0"/>
        <v>-652991.05299993465</v>
      </c>
    </row>
    <row r="42" spans="3:9" s="27" customFormat="1" ht="30" thickTop="1" thickBot="1" x14ac:dyDescent="0.3">
      <c r="C42" s="64"/>
      <c r="D42" s="65">
        <v>45343</v>
      </c>
      <c r="E42" s="69"/>
      <c r="F42" s="67" t="s">
        <v>23</v>
      </c>
      <c r="G42" s="82">
        <v>3459058.75</v>
      </c>
      <c r="H42" s="68"/>
      <c r="I42" s="45">
        <f t="shared" si="0"/>
        <v>2806067.6970000654</v>
      </c>
    </row>
    <row r="43" spans="3:9" s="27" customFormat="1" ht="35.25" customHeight="1" thickTop="1" thickBot="1" x14ac:dyDescent="0.3">
      <c r="C43" s="64"/>
      <c r="D43" s="65">
        <v>45343</v>
      </c>
      <c r="E43" s="69"/>
      <c r="F43" s="67" t="s">
        <v>23</v>
      </c>
      <c r="G43" s="82">
        <v>4817480.97</v>
      </c>
      <c r="H43" s="68"/>
      <c r="I43" s="45">
        <f t="shared" si="0"/>
        <v>7623548.6670000646</v>
      </c>
    </row>
    <row r="44" spans="3:9" s="27" customFormat="1" ht="30" thickTop="1" thickBot="1" x14ac:dyDescent="0.3">
      <c r="C44" s="64"/>
      <c r="D44" s="65">
        <v>45343</v>
      </c>
      <c r="E44" s="69">
        <v>683</v>
      </c>
      <c r="F44" s="67" t="s">
        <v>48</v>
      </c>
      <c r="G44" s="82"/>
      <c r="H44" s="68">
        <v>453117.9</v>
      </c>
      <c r="I44" s="45">
        <f t="shared" si="0"/>
        <v>7170430.7670000643</v>
      </c>
    </row>
    <row r="45" spans="3:9" s="27" customFormat="1" ht="30" thickTop="1" thickBot="1" x14ac:dyDescent="0.3">
      <c r="C45" s="64"/>
      <c r="D45" s="65">
        <v>45343</v>
      </c>
      <c r="E45" s="69">
        <v>683</v>
      </c>
      <c r="F45" s="67" t="s">
        <v>89</v>
      </c>
      <c r="G45" s="82"/>
      <c r="H45" s="68">
        <v>17238948.260000002</v>
      </c>
      <c r="I45" s="45">
        <f t="shared" si="0"/>
        <v>-10068517.492999937</v>
      </c>
    </row>
    <row r="46" spans="3:9" s="27" customFormat="1" ht="30" thickTop="1" thickBot="1" x14ac:dyDescent="0.3">
      <c r="C46" s="64"/>
      <c r="D46" s="65">
        <v>45343</v>
      </c>
      <c r="E46" s="69">
        <v>740</v>
      </c>
      <c r="F46" s="67" t="s">
        <v>48</v>
      </c>
      <c r="G46" s="82"/>
      <c r="H46" s="68">
        <v>40274.120000000003</v>
      </c>
      <c r="I46" s="45">
        <f t="shared" si="0"/>
        <v>-10108791.612999937</v>
      </c>
    </row>
    <row r="47" spans="3:9" s="27" customFormat="1" ht="44.4" thickTop="1" thickBot="1" x14ac:dyDescent="0.3">
      <c r="C47" s="64"/>
      <c r="D47" s="65">
        <v>45343</v>
      </c>
      <c r="E47" s="69">
        <v>740</v>
      </c>
      <c r="F47" s="67" t="s">
        <v>90</v>
      </c>
      <c r="G47" s="82"/>
      <c r="H47" s="68">
        <v>310149.71999999997</v>
      </c>
      <c r="I47" s="45">
        <f t="shared" si="0"/>
        <v>-10418941.332999937</v>
      </c>
    </row>
    <row r="48" spans="3:9" s="27" customFormat="1" ht="30" thickTop="1" thickBot="1" x14ac:dyDescent="0.3">
      <c r="C48" s="64"/>
      <c r="D48" s="65">
        <v>45343</v>
      </c>
      <c r="E48" s="69">
        <v>742</v>
      </c>
      <c r="F48" s="67" t="s">
        <v>48</v>
      </c>
      <c r="G48" s="82"/>
      <c r="H48" s="68">
        <v>65622.350000000006</v>
      </c>
      <c r="I48" s="45">
        <f t="shared" si="0"/>
        <v>-10484563.682999937</v>
      </c>
    </row>
    <row r="49" spans="3:95" s="27" customFormat="1" ht="30" thickTop="1" thickBot="1" x14ac:dyDescent="0.3">
      <c r="C49" s="64"/>
      <c r="D49" s="65">
        <v>45343</v>
      </c>
      <c r="E49" s="69">
        <v>742</v>
      </c>
      <c r="F49" s="67" t="s">
        <v>91</v>
      </c>
      <c r="G49" s="82"/>
      <c r="H49" s="68">
        <v>590601.35</v>
      </c>
      <c r="I49" s="45">
        <f t="shared" si="0"/>
        <v>-11075165.032999936</v>
      </c>
    </row>
    <row r="50" spans="3:95" s="27" customFormat="1" ht="30" thickTop="1" thickBot="1" x14ac:dyDescent="0.3">
      <c r="C50" s="64"/>
      <c r="D50" s="65">
        <v>45343</v>
      </c>
      <c r="E50" s="69">
        <v>744</v>
      </c>
      <c r="F50" s="67" t="s">
        <v>48</v>
      </c>
      <c r="G50" s="82"/>
      <c r="H50" s="68">
        <v>637500.84</v>
      </c>
      <c r="I50" s="45">
        <f t="shared" si="0"/>
        <v>-11712665.872999936</v>
      </c>
    </row>
    <row r="51" spans="3:95" s="27" customFormat="1" ht="30" thickTop="1" thickBot="1" x14ac:dyDescent="0.3">
      <c r="C51" s="64"/>
      <c r="D51" s="65">
        <v>45343</v>
      </c>
      <c r="E51" s="69">
        <v>744</v>
      </c>
      <c r="F51" s="67" t="s">
        <v>89</v>
      </c>
      <c r="G51" s="82"/>
      <c r="H51" s="68">
        <v>5737508.4900000002</v>
      </c>
      <c r="I51" s="45">
        <f t="shared" si="0"/>
        <v>-17450174.362999938</v>
      </c>
    </row>
    <row r="52" spans="3:95" s="27" customFormat="1" ht="30" thickTop="1" thickBot="1" x14ac:dyDescent="0.3">
      <c r="C52" s="64"/>
      <c r="D52" s="65">
        <v>45345</v>
      </c>
      <c r="E52" s="69"/>
      <c r="F52" s="67" t="s">
        <v>23</v>
      </c>
      <c r="G52" s="82">
        <v>365390.59</v>
      </c>
      <c r="H52" s="68"/>
      <c r="I52" s="45">
        <f t="shared" si="0"/>
        <v>-17084783.772999939</v>
      </c>
    </row>
    <row r="53" spans="3:95" s="27" customFormat="1" ht="30" thickTop="1" thickBot="1" x14ac:dyDescent="0.3">
      <c r="C53" s="64"/>
      <c r="D53" s="65">
        <v>45348</v>
      </c>
      <c r="E53" s="69"/>
      <c r="F53" s="67" t="s">
        <v>23</v>
      </c>
      <c r="G53" s="82">
        <v>298596.74</v>
      </c>
      <c r="H53" s="68"/>
      <c r="I53" s="45">
        <f t="shared" si="0"/>
        <v>-16786187.03299994</v>
      </c>
    </row>
    <row r="54" spans="3:95" s="27" customFormat="1" ht="30" thickTop="1" thickBot="1" x14ac:dyDescent="0.3">
      <c r="C54" s="64"/>
      <c r="D54" s="65">
        <v>45350</v>
      </c>
      <c r="E54" s="69"/>
      <c r="F54" s="67" t="s">
        <v>23</v>
      </c>
      <c r="G54" s="82">
        <v>593790.31000000006</v>
      </c>
      <c r="H54" s="68"/>
      <c r="I54" s="45">
        <f t="shared" si="0"/>
        <v>-16192396.72299994</v>
      </c>
    </row>
    <row r="55" spans="3:95" s="27" customFormat="1" ht="30" thickTop="1" thickBot="1" x14ac:dyDescent="0.3">
      <c r="C55" s="64"/>
      <c r="D55" s="65">
        <v>45350</v>
      </c>
      <c r="E55" s="69"/>
      <c r="F55" s="67" t="s">
        <v>23</v>
      </c>
      <c r="G55" s="82">
        <v>713112.08</v>
      </c>
      <c r="H55" s="68"/>
      <c r="I55" s="45">
        <f t="shared" si="0"/>
        <v>-15479284.64299994</v>
      </c>
    </row>
    <row r="56" spans="3:95" s="11" customFormat="1" ht="18" thickTop="1" thickBot="1" x14ac:dyDescent="0.3">
      <c r="C56" s="216" t="s">
        <v>8</v>
      </c>
      <c r="D56" s="217"/>
      <c r="E56" s="217"/>
      <c r="F56" s="217"/>
      <c r="G56" s="91">
        <f>SUM(G15:G55)</f>
        <v>66315359.270000003</v>
      </c>
      <c r="H56" s="91">
        <f>SUM(H15:H55)</f>
        <v>26829105.010000005</v>
      </c>
      <c r="I56" s="92">
        <f>+I14+G56-H56</f>
        <v>-15479284.642999932</v>
      </c>
      <c r="J56" s="28">
        <f>+I56-'[1]CTA. RECOLECTORA AUXILIAR 3001'!$J$4311</f>
        <v>0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</row>
    <row r="57" spans="3:95" s="11" customFormat="1" ht="17.399999999999999" thickTop="1" x14ac:dyDescent="0.25">
      <c r="C57" s="136"/>
      <c r="D57" s="136"/>
      <c r="E57" s="136"/>
      <c r="F57" s="136"/>
      <c r="G57" s="137"/>
      <c r="H57" s="137"/>
      <c r="I57" s="90"/>
      <c r="J57" s="2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</row>
    <row r="58" spans="3:95" s="11" customFormat="1" ht="16.8" x14ac:dyDescent="0.25">
      <c r="C58" s="5"/>
      <c r="D58" s="5"/>
      <c r="E58" s="83" t="s">
        <v>37</v>
      </c>
      <c r="F58" s="84"/>
      <c r="G58" s="8"/>
      <c r="H58" s="83" t="s">
        <v>38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</row>
    <row r="59" spans="3:95" s="11" customFormat="1" ht="16.8" x14ac:dyDescent="0.25">
      <c r="C59" s="5"/>
      <c r="D59" s="5"/>
      <c r="E59" s="83" t="s">
        <v>31</v>
      </c>
      <c r="F59" s="84"/>
      <c r="G59" s="8"/>
      <c r="H59" s="83" t="s">
        <v>35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</row>
    <row r="60" spans="3:95" s="11" customFormat="1" ht="16.8" x14ac:dyDescent="0.25">
      <c r="C60" s="5"/>
      <c r="D60" s="5"/>
      <c r="E60" s="83" t="s">
        <v>33</v>
      </c>
      <c r="F60" s="84"/>
      <c r="G60" s="8"/>
      <c r="H60" s="83" t="s">
        <v>43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</row>
    <row r="61" spans="3:95" s="11" customFormat="1" ht="16.8" x14ac:dyDescent="0.25">
      <c r="C61" s="5"/>
      <c r="D61" s="5"/>
      <c r="E61" s="83" t="s">
        <v>34</v>
      </c>
      <c r="F61" s="84"/>
      <c r="G61" s="8"/>
      <c r="H61" s="83" t="s">
        <v>36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</row>
    <row r="62" spans="3:95" s="11" customFormat="1" ht="16.8" x14ac:dyDescent="0.25">
      <c r="C62" s="5"/>
      <c r="D62" s="5"/>
      <c r="E62" s="83"/>
      <c r="F62" s="84"/>
      <c r="G62" s="83"/>
      <c r="H62" s="8"/>
      <c r="I62" s="8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</row>
    <row r="63" spans="3:95" s="11" customFormat="1" ht="16.8" x14ac:dyDescent="0.25">
      <c r="C63" s="5"/>
      <c r="D63" s="5"/>
      <c r="E63" s="85"/>
      <c r="F63" s="110"/>
      <c r="G63" s="84"/>
      <c r="H63" s="8"/>
      <c r="I63" s="8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</row>
    <row r="64" spans="3:95" s="11" customFormat="1" ht="16.8" x14ac:dyDescent="0.25">
      <c r="C64" s="5"/>
      <c r="D64" s="5"/>
      <c r="E64" s="85"/>
      <c r="F64" s="83" t="s">
        <v>32</v>
      </c>
      <c r="G64" s="84"/>
      <c r="H64" s="8"/>
      <c r="I64" s="8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</row>
    <row r="65" spans="3:95" s="11" customFormat="1" ht="17.399999999999999" x14ac:dyDescent="0.3">
      <c r="C65" s="21"/>
      <c r="D65" s="5"/>
      <c r="E65" s="85"/>
      <c r="F65" s="83" t="s">
        <v>125</v>
      </c>
      <c r="G65" s="84"/>
      <c r="H65" s="8"/>
      <c r="I65" s="19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3:95" s="11" customFormat="1" ht="17.399999999999999" x14ac:dyDescent="0.25">
      <c r="C66" s="22"/>
      <c r="D66" s="5"/>
      <c r="E66" s="85"/>
      <c r="F66" s="83" t="s">
        <v>92</v>
      </c>
      <c r="G66" s="84"/>
      <c r="H66" s="8"/>
      <c r="I66" s="23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3:95" s="11" customFormat="1" ht="17.399999999999999" x14ac:dyDescent="0.25">
      <c r="C67" s="22"/>
      <c r="D67" s="5"/>
      <c r="E67" s="85"/>
      <c r="G67" s="84"/>
      <c r="H67" s="8"/>
      <c r="I67" s="23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3:95" s="11" customFormat="1" ht="16.8" x14ac:dyDescent="0.25">
      <c r="C68" s="5"/>
      <c r="D68" s="5"/>
      <c r="E68" s="85"/>
      <c r="F68" s="84"/>
      <c r="G68" s="84"/>
      <c r="H68" s="8"/>
      <c r="I68" s="4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3:95" s="11" customFormat="1" ht="21" x14ac:dyDescent="0.25">
      <c r="C69" s="215"/>
      <c r="D69" s="215"/>
      <c r="E69" s="215"/>
      <c r="F69" s="215"/>
      <c r="G69" s="215"/>
      <c r="H69" s="215"/>
      <c r="I69" s="215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3:95" s="11" customFormat="1" ht="21" x14ac:dyDescent="0.25">
      <c r="C70" s="215"/>
      <c r="D70" s="215"/>
      <c r="E70" s="215"/>
      <c r="F70" s="215"/>
      <c r="G70" s="215"/>
      <c r="H70" s="215"/>
      <c r="I70" s="215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3:95" s="11" customFormat="1" ht="21" x14ac:dyDescent="0.25">
      <c r="C71" s="215"/>
      <c r="D71" s="215"/>
      <c r="E71" s="215"/>
      <c r="F71" s="215"/>
      <c r="G71" s="215"/>
      <c r="H71" s="215"/>
      <c r="I71" s="215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3:95" s="11" customFormat="1" ht="21" x14ac:dyDescent="0.25">
      <c r="C72" s="215"/>
      <c r="D72" s="215"/>
      <c r="E72" s="215"/>
      <c r="F72" s="215"/>
      <c r="G72" s="215"/>
      <c r="H72" s="215"/>
      <c r="I72" s="215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3:95" s="11" customFormat="1" ht="13.8" x14ac:dyDescent="0.25">
      <c r="C73" s="9"/>
      <c r="D73" s="9"/>
      <c r="E73" s="183"/>
      <c r="F73" s="83"/>
      <c r="G73" s="9"/>
      <c r="H73" s="9"/>
      <c r="I73" s="9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3:95" s="11" customFormat="1" ht="13.8" x14ac:dyDescent="0.25">
      <c r="C74" s="9"/>
      <c r="D74" s="9"/>
      <c r="E74" s="183"/>
      <c r="F74" s="83"/>
      <c r="G74" s="9"/>
      <c r="H74" s="9"/>
      <c r="I74" s="9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3:95" s="11" customFormat="1" ht="13.8" x14ac:dyDescent="0.25">
      <c r="C75" s="9"/>
      <c r="D75" s="9"/>
      <c r="E75" s="183"/>
      <c r="F75" s="83"/>
      <c r="G75" s="9"/>
      <c r="H75" s="9"/>
      <c r="I75" s="9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3:95" s="11" customFormat="1" x14ac:dyDescent="0.25">
      <c r="C76" s="9"/>
      <c r="D76" s="9"/>
      <c r="E76" s="183"/>
      <c r="F76" s="9"/>
      <c r="G76" s="9"/>
      <c r="H76" s="9"/>
      <c r="I76" s="9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3:95" s="11" customFormat="1" x14ac:dyDescent="0.25">
      <c r="C77" s="9"/>
      <c r="D77" s="9"/>
      <c r="E77" s="183"/>
      <c r="F77" s="9"/>
      <c r="G77" s="9"/>
      <c r="H77" s="9"/>
      <c r="I77" s="9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3:95" s="11" customFormat="1" x14ac:dyDescent="0.25">
      <c r="C78" s="9"/>
      <c r="D78" s="9"/>
      <c r="E78" s="183"/>
      <c r="F78" s="9"/>
      <c r="G78" s="9"/>
      <c r="H78" s="9"/>
      <c r="I78" s="9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3:95" s="11" customFormat="1" x14ac:dyDescent="0.25">
      <c r="C79" s="9"/>
      <c r="D79" s="9"/>
      <c r="E79" s="183"/>
      <c r="F79" s="9"/>
      <c r="G79" s="9"/>
      <c r="H79" s="9"/>
      <c r="I79" s="9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3:95" s="11" customFormat="1" x14ac:dyDescent="0.25">
      <c r="C80" s="9"/>
      <c r="D80" s="9"/>
      <c r="E80" s="183"/>
      <c r="F80" s="9"/>
      <c r="G80" s="9"/>
      <c r="H80" s="9"/>
      <c r="I80" s="9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3:95" s="11" customFormat="1" ht="3" customHeight="1" x14ac:dyDescent="0.25">
      <c r="C81" s="9"/>
      <c r="D81" s="9"/>
      <c r="E81" s="183"/>
      <c r="F81" s="9"/>
      <c r="G81" s="9"/>
      <c r="H81" s="9"/>
      <c r="I81" s="9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</row>
    <row r="82" spans="3:95" s="11" customFormat="1" x14ac:dyDescent="0.25">
      <c r="C82" s="9"/>
      <c r="D82" s="9"/>
      <c r="E82" s="183"/>
      <c r="F82" s="9"/>
      <c r="G82" s="9"/>
      <c r="H82" s="9"/>
      <c r="I82" s="9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</row>
    <row r="83" spans="3:95" s="11" customFormat="1" x14ac:dyDescent="0.25">
      <c r="C83" s="9"/>
      <c r="D83" s="9"/>
      <c r="E83" s="183"/>
      <c r="F83" s="9"/>
      <c r="G83" s="9"/>
      <c r="H83" s="9"/>
      <c r="I83" s="9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</row>
    <row r="84" spans="3:95" s="11" customFormat="1" x14ac:dyDescent="0.25">
      <c r="C84" s="9"/>
      <c r="D84" s="9"/>
      <c r="E84" s="183"/>
      <c r="F84" s="9"/>
      <c r="G84" s="9"/>
      <c r="H84" s="9"/>
      <c r="I84" s="9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</row>
    <row r="103" spans="3:3" ht="13.8" thickBot="1" x14ac:dyDescent="0.3"/>
    <row r="104" spans="3:3" ht="15" x14ac:dyDescent="0.25">
      <c r="C104" s="2"/>
    </row>
  </sheetData>
  <mergeCells count="12">
    <mergeCell ref="C70:I70"/>
    <mergeCell ref="C71:I71"/>
    <mergeCell ref="C72:I72"/>
    <mergeCell ref="D11:I11"/>
    <mergeCell ref="C11:C13"/>
    <mergeCell ref="D12:H12"/>
    <mergeCell ref="C56:F56"/>
    <mergeCell ref="C6:I6"/>
    <mergeCell ref="C7:I7"/>
    <mergeCell ref="C69:I69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2" manualBreakCount="2">
    <brk id="43" min="1" max="8" man="1"/>
    <brk id="68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0"/>
  <sheetViews>
    <sheetView topLeftCell="B17" zoomScale="80" zoomScaleNormal="80" zoomScaleSheetLayoutView="55" workbookViewId="0">
      <selection activeCell="F57" sqref="F57"/>
    </sheetView>
  </sheetViews>
  <sheetFormatPr baseColWidth="10" defaultColWidth="9.109375" defaultRowHeight="13.2" x14ac:dyDescent="0.25"/>
  <cols>
    <col min="1" max="1" width="0" style="11" hidden="1" customWidth="1"/>
    <col min="2" max="2" width="3.109375" style="11" customWidth="1"/>
    <col min="3" max="3" width="5" style="1" customWidth="1"/>
    <col min="4" max="4" width="16.33203125" style="1" customWidth="1"/>
    <col min="5" max="5" width="17.33203125" style="1" customWidth="1"/>
    <col min="6" max="6" width="46.44140625" style="38" customWidth="1"/>
    <col min="7" max="7" width="20.44140625" style="1" customWidth="1"/>
    <col min="8" max="8" width="21" style="1" customWidth="1"/>
    <col min="9" max="9" width="24.44140625" style="1" customWidth="1"/>
    <col min="10" max="10" width="20.109375" style="11" customWidth="1"/>
    <col min="11" max="12" width="9.109375" style="11"/>
    <col min="13" max="16384" width="9.109375" style="1"/>
  </cols>
  <sheetData>
    <row r="1" spans="1:12" s="11" customFormat="1" ht="15" customHeight="1" x14ac:dyDescent="0.25">
      <c r="F1" s="32"/>
    </row>
    <row r="2" spans="1:12" s="11" customFormat="1" x14ac:dyDescent="0.25">
      <c r="F2" s="32"/>
    </row>
    <row r="3" spans="1:12" s="14" customFormat="1" ht="12" customHeight="1" x14ac:dyDescent="0.25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5">
      <c r="A5" s="13" t="s">
        <v>9</v>
      </c>
      <c r="F5" s="35"/>
    </row>
    <row r="6" spans="1:12" s="15" customFormat="1" ht="20.25" customHeight="1" x14ac:dyDescent="0.3">
      <c r="B6" s="13"/>
      <c r="C6" s="207" t="s">
        <v>10</v>
      </c>
      <c r="D6" s="207"/>
      <c r="E6" s="207"/>
      <c r="F6" s="207"/>
      <c r="G6" s="207"/>
      <c r="H6" s="207"/>
      <c r="I6" s="207"/>
      <c r="J6" s="39"/>
    </row>
    <row r="7" spans="1:12" s="14" customFormat="1" ht="18" customHeight="1" x14ac:dyDescent="0.25">
      <c r="B7" s="18"/>
      <c r="C7" s="213" t="s">
        <v>11</v>
      </c>
      <c r="D7" s="213"/>
      <c r="E7" s="213"/>
      <c r="F7" s="213"/>
      <c r="G7" s="213"/>
      <c r="H7" s="213"/>
      <c r="I7" s="213"/>
      <c r="J7" s="40"/>
    </row>
    <row r="8" spans="1:12" s="17" customFormat="1" ht="15.75" customHeight="1" x14ac:dyDescent="0.25">
      <c r="B8" s="18"/>
      <c r="C8" s="213" t="s">
        <v>21</v>
      </c>
      <c r="D8" s="213"/>
      <c r="E8" s="213"/>
      <c r="F8" s="213"/>
      <c r="G8" s="213"/>
      <c r="H8" s="213"/>
      <c r="I8" s="213"/>
      <c r="J8" s="41"/>
    </row>
    <row r="9" spans="1:12" s="14" customFormat="1" ht="18.600000000000001" thickBot="1" x14ac:dyDescent="0.3">
      <c r="B9" s="15"/>
      <c r="C9" s="214" t="s">
        <v>95</v>
      </c>
      <c r="D9" s="214"/>
      <c r="E9" s="214"/>
      <c r="F9" s="214"/>
      <c r="G9" s="214"/>
      <c r="H9" s="214"/>
      <c r="I9" s="214"/>
      <c r="J9" s="40"/>
    </row>
    <row r="10" spans="1:12" s="3" customFormat="1" ht="36.75" customHeight="1" thickTop="1" thickBot="1" x14ac:dyDescent="0.3">
      <c r="A10" s="7"/>
      <c r="B10" s="7"/>
      <c r="C10" s="220"/>
      <c r="D10" s="209" t="s">
        <v>13</v>
      </c>
      <c r="E10" s="209"/>
      <c r="F10" s="209"/>
      <c r="G10" s="209"/>
      <c r="H10" s="209"/>
      <c r="I10" s="209"/>
      <c r="J10" s="7"/>
      <c r="K10" s="7"/>
      <c r="L10" s="7"/>
    </row>
    <row r="11" spans="1:12" s="3" customFormat="1" ht="18" customHeight="1" thickTop="1" thickBot="1" x14ac:dyDescent="0.3">
      <c r="A11" s="7"/>
      <c r="B11" s="7"/>
      <c r="C11" s="221"/>
      <c r="D11" s="208" t="s">
        <v>7</v>
      </c>
      <c r="E11" s="208"/>
      <c r="F11" s="208"/>
      <c r="G11" s="208"/>
      <c r="H11" s="208"/>
      <c r="I11" s="51">
        <f>'[1]CTA. OPERATIVA.(160)'!$J$995</f>
        <v>1432887.3678000094</v>
      </c>
      <c r="J11" s="7"/>
      <c r="K11" s="7"/>
      <c r="L11" s="7"/>
    </row>
    <row r="12" spans="1:12" s="3" customFormat="1" ht="45.75" customHeight="1" thickTop="1" thickBot="1" x14ac:dyDescent="0.3">
      <c r="A12" s="7"/>
      <c r="B12" s="7"/>
      <c r="C12" s="221"/>
      <c r="D12" s="50" t="s">
        <v>4</v>
      </c>
      <c r="E12" s="50" t="s">
        <v>5</v>
      </c>
      <c r="F12" s="50" t="s">
        <v>6</v>
      </c>
      <c r="G12" s="50" t="s">
        <v>0</v>
      </c>
      <c r="H12" s="50" t="s">
        <v>1</v>
      </c>
      <c r="I12" s="50" t="s">
        <v>2</v>
      </c>
      <c r="J12" s="7"/>
      <c r="K12" s="7"/>
      <c r="L12" s="7"/>
    </row>
    <row r="13" spans="1:12" s="10" customFormat="1" ht="24.75" customHeight="1" thickTop="1" thickBot="1" x14ac:dyDescent="0.3">
      <c r="C13" s="141"/>
      <c r="D13" s="142"/>
      <c r="E13" s="143"/>
      <c r="F13" s="144">
        <v>45322</v>
      </c>
      <c r="G13" s="145"/>
      <c r="H13" s="146">
        <v>0</v>
      </c>
      <c r="I13" s="61">
        <f>+I11</f>
        <v>1432887.3678000094</v>
      </c>
    </row>
    <row r="14" spans="1:12" s="10" customFormat="1" ht="17.399999999999999" thickTop="1" x14ac:dyDescent="0.25">
      <c r="C14" s="52"/>
      <c r="D14" s="53">
        <v>45323</v>
      </c>
      <c r="E14" s="77"/>
      <c r="F14" s="44" t="s">
        <v>12</v>
      </c>
      <c r="G14" s="54"/>
      <c r="H14" s="54">
        <v>86.21</v>
      </c>
      <c r="I14" s="46">
        <f>I13+G14-H14</f>
        <v>1432801.1578000095</v>
      </c>
    </row>
    <row r="15" spans="1:12" s="10" customFormat="1" ht="43.2" x14ac:dyDescent="0.25">
      <c r="C15" s="55"/>
      <c r="D15" s="56">
        <v>45323</v>
      </c>
      <c r="E15" s="78" t="s">
        <v>96</v>
      </c>
      <c r="F15" s="47" t="s">
        <v>100</v>
      </c>
      <c r="G15" s="57"/>
      <c r="H15" s="48">
        <v>2025</v>
      </c>
      <c r="I15" s="49">
        <f t="shared" ref="I15:I50" si="0">I14+G15-H15</f>
        <v>1430776.1578000095</v>
      </c>
    </row>
    <row r="16" spans="1:12" s="7" customFormat="1" ht="28.8" x14ac:dyDescent="0.25">
      <c r="C16" s="55"/>
      <c r="D16" s="56">
        <v>45323</v>
      </c>
      <c r="E16" s="159" t="s">
        <v>96</v>
      </c>
      <c r="F16" s="47" t="s">
        <v>101</v>
      </c>
      <c r="G16" s="57">
        <v>751.04</v>
      </c>
      <c r="H16" s="48"/>
      <c r="I16" s="49">
        <f>I15+G16-H16+0.41</f>
        <v>1431527.6078000094</v>
      </c>
    </row>
    <row r="17" spans="3:9" s="7" customFormat="1" ht="16.8" x14ac:dyDescent="0.25">
      <c r="C17" s="55"/>
      <c r="D17" s="56">
        <v>45324</v>
      </c>
      <c r="E17" s="78"/>
      <c r="F17" s="47" t="s">
        <v>12</v>
      </c>
      <c r="G17" s="57"/>
      <c r="H17" s="48">
        <v>125.06</v>
      </c>
      <c r="I17" s="49">
        <f t="shared" si="0"/>
        <v>1431402.5478000094</v>
      </c>
    </row>
    <row r="18" spans="3:9" s="7" customFormat="1" ht="16.8" x14ac:dyDescent="0.25">
      <c r="C18" s="55"/>
      <c r="D18" s="56">
        <v>45328</v>
      </c>
      <c r="E18" s="78"/>
      <c r="F18" s="47" t="s">
        <v>12</v>
      </c>
      <c r="G18" s="57"/>
      <c r="H18" s="48">
        <v>73.8</v>
      </c>
      <c r="I18" s="49">
        <f t="shared" si="0"/>
        <v>1431328.7478000093</v>
      </c>
    </row>
    <row r="19" spans="3:9" s="7" customFormat="1" ht="43.2" x14ac:dyDescent="0.25">
      <c r="C19" s="55"/>
      <c r="D19" s="56">
        <v>45330</v>
      </c>
      <c r="E19" s="78" t="s">
        <v>97</v>
      </c>
      <c r="F19" s="47" t="s">
        <v>102</v>
      </c>
      <c r="G19" s="57">
        <v>10558.1</v>
      </c>
      <c r="H19" s="48"/>
      <c r="I19" s="49">
        <f t="shared" si="0"/>
        <v>1441886.8478000094</v>
      </c>
    </row>
    <row r="20" spans="3:9" s="7" customFormat="1" ht="28.8" x14ac:dyDescent="0.25">
      <c r="C20" s="55"/>
      <c r="D20" s="56">
        <v>45330</v>
      </c>
      <c r="E20" s="78" t="s">
        <v>98</v>
      </c>
      <c r="F20" s="47" t="s">
        <v>103</v>
      </c>
      <c r="G20" s="57">
        <v>5412.52</v>
      </c>
      <c r="H20" s="48"/>
      <c r="I20" s="49">
        <f t="shared" si="0"/>
        <v>1447299.3678000094</v>
      </c>
    </row>
    <row r="21" spans="3:9" s="7" customFormat="1" ht="16.8" x14ac:dyDescent="0.25">
      <c r="C21" s="55"/>
      <c r="D21" s="56">
        <v>45330</v>
      </c>
      <c r="E21" s="78"/>
      <c r="F21" s="47" t="s">
        <v>12</v>
      </c>
      <c r="G21" s="57"/>
      <c r="H21" s="48">
        <v>3.77</v>
      </c>
      <c r="I21" s="49">
        <f t="shared" si="0"/>
        <v>1447295.5978000094</v>
      </c>
    </row>
    <row r="22" spans="3:9" s="7" customFormat="1" ht="16.8" x14ac:dyDescent="0.25">
      <c r="C22" s="55"/>
      <c r="D22" s="58">
        <v>45334</v>
      </c>
      <c r="E22" s="59"/>
      <c r="F22" s="47" t="s">
        <v>12</v>
      </c>
      <c r="G22" s="57"/>
      <c r="H22" s="60">
        <v>62.72</v>
      </c>
      <c r="I22" s="49">
        <f t="shared" si="0"/>
        <v>1447232.8778000094</v>
      </c>
    </row>
    <row r="23" spans="3:9" s="7" customFormat="1" ht="16.8" x14ac:dyDescent="0.25">
      <c r="C23" s="55"/>
      <c r="D23" s="58">
        <v>45336</v>
      </c>
      <c r="E23" s="78">
        <v>2268</v>
      </c>
      <c r="F23" s="47" t="s">
        <v>104</v>
      </c>
      <c r="G23" s="57"/>
      <c r="H23" s="48">
        <v>1641.6</v>
      </c>
      <c r="I23" s="49">
        <f t="shared" si="0"/>
        <v>1445591.2778000094</v>
      </c>
    </row>
    <row r="24" spans="3:9" s="7" customFormat="1" ht="16.8" x14ac:dyDescent="0.25">
      <c r="C24" s="55"/>
      <c r="D24" s="56">
        <v>45336</v>
      </c>
      <c r="E24" s="78">
        <v>2269</v>
      </c>
      <c r="F24" s="47" t="s">
        <v>105</v>
      </c>
      <c r="G24" s="57"/>
      <c r="H24" s="48">
        <v>2060.16</v>
      </c>
      <c r="I24" s="49">
        <f t="shared" si="0"/>
        <v>1443531.1178000094</v>
      </c>
    </row>
    <row r="25" spans="3:9" s="7" customFormat="1" ht="16.8" x14ac:dyDescent="0.25">
      <c r="C25" s="55"/>
      <c r="D25" s="56">
        <v>45336</v>
      </c>
      <c r="E25" s="78">
        <v>2270</v>
      </c>
      <c r="F25" s="47" t="s">
        <v>106</v>
      </c>
      <c r="G25" s="57"/>
      <c r="H25" s="48">
        <v>28600</v>
      </c>
      <c r="I25" s="49">
        <f t="shared" si="0"/>
        <v>1414931.1178000094</v>
      </c>
    </row>
    <row r="26" spans="3:9" s="7" customFormat="1" ht="16.8" x14ac:dyDescent="0.25">
      <c r="C26" s="55"/>
      <c r="D26" s="56">
        <v>45336</v>
      </c>
      <c r="E26" s="159">
        <v>2271</v>
      </c>
      <c r="F26" s="47" t="s">
        <v>107</v>
      </c>
      <c r="G26" s="57"/>
      <c r="H26" s="48">
        <v>11688</v>
      </c>
      <c r="I26" s="49">
        <f t="shared" si="0"/>
        <v>1403243.1178000094</v>
      </c>
    </row>
    <row r="27" spans="3:9" s="7" customFormat="1" ht="16.8" x14ac:dyDescent="0.25">
      <c r="C27" s="55"/>
      <c r="D27" s="56">
        <v>45336</v>
      </c>
      <c r="E27" s="78">
        <v>2272</v>
      </c>
      <c r="F27" s="47" t="s">
        <v>108</v>
      </c>
      <c r="G27" s="57"/>
      <c r="H27" s="48">
        <v>7305</v>
      </c>
      <c r="I27" s="49">
        <f t="shared" si="0"/>
        <v>1395938.1178000094</v>
      </c>
    </row>
    <row r="28" spans="3:9" s="7" customFormat="1" ht="16.8" x14ac:dyDescent="0.25">
      <c r="C28" s="55"/>
      <c r="D28" s="56">
        <v>45336</v>
      </c>
      <c r="E28" s="78">
        <v>2273</v>
      </c>
      <c r="F28" s="47" t="s">
        <v>109</v>
      </c>
      <c r="G28" s="57"/>
      <c r="H28" s="48">
        <v>4890.7299999999996</v>
      </c>
      <c r="I28" s="49">
        <f t="shared" si="0"/>
        <v>1391047.3878000095</v>
      </c>
    </row>
    <row r="29" spans="3:9" s="7" customFormat="1" ht="16.8" x14ac:dyDescent="0.25">
      <c r="C29" s="98"/>
      <c r="D29" s="96">
        <v>45336</v>
      </c>
      <c r="E29" s="109">
        <v>2274</v>
      </c>
      <c r="F29" s="99" t="s">
        <v>110</v>
      </c>
      <c r="G29" s="97"/>
      <c r="H29" s="93">
        <v>4160</v>
      </c>
      <c r="I29" s="49">
        <f t="shared" si="0"/>
        <v>1386887.3878000095</v>
      </c>
    </row>
    <row r="30" spans="3:9" s="7" customFormat="1" ht="28.8" x14ac:dyDescent="0.25">
      <c r="C30" s="98"/>
      <c r="D30" s="96">
        <v>45337</v>
      </c>
      <c r="E30" s="109">
        <v>2275</v>
      </c>
      <c r="F30" s="99" t="s">
        <v>111</v>
      </c>
      <c r="G30" s="97"/>
      <c r="H30" s="93">
        <v>5412.52</v>
      </c>
      <c r="I30" s="49">
        <f t="shared" si="0"/>
        <v>1381474.8678000094</v>
      </c>
    </row>
    <row r="31" spans="3:9" s="7" customFormat="1" ht="16.8" x14ac:dyDescent="0.25">
      <c r="C31" s="98"/>
      <c r="D31" s="96">
        <v>45337</v>
      </c>
      <c r="E31" s="109">
        <v>2276</v>
      </c>
      <c r="F31" s="99" t="s">
        <v>112</v>
      </c>
      <c r="G31" s="97"/>
      <c r="H31" s="93">
        <v>23451.040000000001</v>
      </c>
      <c r="I31" s="49">
        <f t="shared" si="0"/>
        <v>1358023.8278000094</v>
      </c>
    </row>
    <row r="32" spans="3:9" s="7" customFormat="1" ht="28.8" x14ac:dyDescent="0.25">
      <c r="C32" s="98"/>
      <c r="D32" s="96">
        <v>45337</v>
      </c>
      <c r="E32" s="109" t="s">
        <v>99</v>
      </c>
      <c r="F32" s="99" t="s">
        <v>113</v>
      </c>
      <c r="G32" s="97">
        <v>10000</v>
      </c>
      <c r="H32" s="93"/>
      <c r="I32" s="49">
        <f t="shared" si="0"/>
        <v>1368023.8278000094</v>
      </c>
    </row>
    <row r="33" spans="3:9" s="7" customFormat="1" ht="16.8" x14ac:dyDescent="0.25">
      <c r="C33" s="98"/>
      <c r="D33" s="96">
        <v>45342</v>
      </c>
      <c r="E33" s="109">
        <v>2277</v>
      </c>
      <c r="F33" s="99" t="s">
        <v>114</v>
      </c>
      <c r="G33" s="97"/>
      <c r="H33" s="93">
        <v>44354.065499999997</v>
      </c>
      <c r="I33" s="49">
        <f t="shared" si="0"/>
        <v>1323669.7623000094</v>
      </c>
    </row>
    <row r="34" spans="3:9" s="7" customFormat="1" ht="16.8" x14ac:dyDescent="0.25">
      <c r="C34" s="98"/>
      <c r="D34" s="96">
        <v>45343</v>
      </c>
      <c r="E34" s="109"/>
      <c r="F34" s="99" t="s">
        <v>12</v>
      </c>
      <c r="G34" s="97"/>
      <c r="H34" s="93">
        <v>2.46</v>
      </c>
      <c r="I34" s="49">
        <f t="shared" si="0"/>
        <v>1323667.3023000094</v>
      </c>
    </row>
    <row r="35" spans="3:9" s="7" customFormat="1" ht="16.8" x14ac:dyDescent="0.25">
      <c r="C35" s="98"/>
      <c r="D35" s="96">
        <v>45345</v>
      </c>
      <c r="E35" s="109"/>
      <c r="F35" s="99" t="s">
        <v>12</v>
      </c>
      <c r="G35" s="97"/>
      <c r="H35" s="93">
        <v>13.58</v>
      </c>
      <c r="I35" s="49">
        <f t="shared" si="0"/>
        <v>1323653.7223000093</v>
      </c>
    </row>
    <row r="36" spans="3:9" s="7" customFormat="1" ht="16.8" x14ac:dyDescent="0.25">
      <c r="C36" s="98"/>
      <c r="D36" s="96">
        <v>45348</v>
      </c>
      <c r="E36" s="109"/>
      <c r="F36" s="99" t="s">
        <v>12</v>
      </c>
      <c r="G36" s="97"/>
      <c r="H36" s="93">
        <v>10.96</v>
      </c>
      <c r="I36" s="49">
        <f t="shared" si="0"/>
        <v>1323642.7623000094</v>
      </c>
    </row>
    <row r="37" spans="3:9" s="7" customFormat="1" ht="16.8" x14ac:dyDescent="0.25">
      <c r="C37" s="98"/>
      <c r="D37" s="96">
        <v>45350</v>
      </c>
      <c r="E37" s="109"/>
      <c r="F37" s="99" t="s">
        <v>12</v>
      </c>
      <c r="G37" s="97"/>
      <c r="H37" s="93">
        <v>42.9</v>
      </c>
      <c r="I37" s="49">
        <f t="shared" si="0"/>
        <v>1323599.8623000095</v>
      </c>
    </row>
    <row r="38" spans="3:9" s="7" customFormat="1" ht="29.4" thickBot="1" x14ac:dyDescent="0.3">
      <c r="C38" s="98"/>
      <c r="D38" s="96">
        <v>45351</v>
      </c>
      <c r="E38" s="109"/>
      <c r="F38" s="99" t="s">
        <v>30</v>
      </c>
      <c r="G38" s="97"/>
      <c r="H38" s="93">
        <v>175</v>
      </c>
      <c r="I38" s="49">
        <f t="shared" si="0"/>
        <v>1323424.8623000095</v>
      </c>
    </row>
    <row r="39" spans="3:9" s="7" customFormat="1" ht="16.8" hidden="1" x14ac:dyDescent="0.25">
      <c r="C39" s="98"/>
      <c r="D39" s="167"/>
      <c r="E39" s="109"/>
      <c r="F39" s="99"/>
      <c r="G39" s="97"/>
      <c r="H39" s="93"/>
      <c r="I39" s="49" t="e">
        <f>#REF!+G39-H39</f>
        <v>#REF!</v>
      </c>
    </row>
    <row r="40" spans="3:9" s="7" customFormat="1" ht="16.8" hidden="1" x14ac:dyDescent="0.25">
      <c r="C40" s="98"/>
      <c r="D40" s="96"/>
      <c r="E40" s="109"/>
      <c r="F40" s="99"/>
      <c r="G40" s="97"/>
      <c r="H40" s="93"/>
      <c r="I40" s="49" t="e">
        <f t="shared" si="0"/>
        <v>#REF!</v>
      </c>
    </row>
    <row r="41" spans="3:9" s="7" customFormat="1" ht="16.8" hidden="1" x14ac:dyDescent="0.25">
      <c r="C41" s="98"/>
      <c r="D41" s="96"/>
      <c r="E41" s="109"/>
      <c r="F41" s="99"/>
      <c r="G41" s="97"/>
      <c r="H41" s="93"/>
      <c r="I41" s="49" t="e">
        <f t="shared" si="0"/>
        <v>#REF!</v>
      </c>
    </row>
    <row r="42" spans="3:9" s="7" customFormat="1" ht="16.8" hidden="1" x14ac:dyDescent="0.25">
      <c r="C42" s="98"/>
      <c r="D42" s="96"/>
      <c r="E42" s="109"/>
      <c r="F42" s="99"/>
      <c r="G42" s="97"/>
      <c r="H42" s="93"/>
      <c r="I42" s="49" t="e">
        <f t="shared" si="0"/>
        <v>#REF!</v>
      </c>
    </row>
    <row r="43" spans="3:9" s="7" customFormat="1" ht="16.8" hidden="1" x14ac:dyDescent="0.25">
      <c r="C43" s="98"/>
      <c r="D43" s="96"/>
      <c r="E43" s="109"/>
      <c r="F43" s="99"/>
      <c r="G43" s="97"/>
      <c r="H43" s="93"/>
      <c r="I43" s="49" t="e">
        <f t="shared" si="0"/>
        <v>#REF!</v>
      </c>
    </row>
    <row r="44" spans="3:9" s="7" customFormat="1" ht="16.8" hidden="1" x14ac:dyDescent="0.25">
      <c r="C44" s="98"/>
      <c r="D44" s="96"/>
      <c r="E44" s="109"/>
      <c r="F44" s="99"/>
      <c r="G44" s="97"/>
      <c r="H44" s="93"/>
      <c r="I44" s="49" t="e">
        <f t="shared" si="0"/>
        <v>#REF!</v>
      </c>
    </row>
    <row r="45" spans="3:9" s="7" customFormat="1" ht="16.8" hidden="1" x14ac:dyDescent="0.25">
      <c r="C45" s="98"/>
      <c r="D45" s="96"/>
      <c r="E45" s="109"/>
      <c r="F45" s="99"/>
      <c r="G45" s="97"/>
      <c r="H45" s="93"/>
      <c r="I45" s="49" t="e">
        <f t="shared" si="0"/>
        <v>#REF!</v>
      </c>
    </row>
    <row r="46" spans="3:9" s="7" customFormat="1" ht="16.8" hidden="1" x14ac:dyDescent="0.25">
      <c r="C46" s="98"/>
      <c r="D46" s="96"/>
      <c r="E46" s="109"/>
      <c r="F46" s="99"/>
      <c r="G46" s="97"/>
      <c r="H46" s="93"/>
      <c r="I46" s="49" t="e">
        <f t="shared" si="0"/>
        <v>#REF!</v>
      </c>
    </row>
    <row r="47" spans="3:9" s="7" customFormat="1" ht="16.8" hidden="1" x14ac:dyDescent="0.25">
      <c r="C47" s="98"/>
      <c r="D47" s="96"/>
      <c r="E47" s="109"/>
      <c r="F47" s="99"/>
      <c r="G47" s="97"/>
      <c r="H47" s="93"/>
      <c r="I47" s="49" t="e">
        <f t="shared" si="0"/>
        <v>#REF!</v>
      </c>
    </row>
    <row r="48" spans="3:9" s="7" customFormat="1" ht="16.8" hidden="1" x14ac:dyDescent="0.25">
      <c r="C48" s="98"/>
      <c r="D48" s="96"/>
      <c r="E48" s="109"/>
      <c r="F48" s="99"/>
      <c r="G48" s="97"/>
      <c r="H48" s="93"/>
      <c r="I48" s="49" t="e">
        <f t="shared" si="0"/>
        <v>#REF!</v>
      </c>
    </row>
    <row r="49" spans="3:94" s="7" customFormat="1" ht="16.8" hidden="1" x14ac:dyDescent="0.25">
      <c r="C49" s="98"/>
      <c r="D49" s="96"/>
      <c r="E49" s="109"/>
      <c r="F49" s="99"/>
      <c r="G49" s="97"/>
      <c r="H49" s="93"/>
      <c r="I49" s="49" t="e">
        <f t="shared" si="0"/>
        <v>#REF!</v>
      </c>
    </row>
    <row r="50" spans="3:94" s="7" customFormat="1" ht="17.399999999999999" hidden="1" thickBot="1" x14ac:dyDescent="0.3">
      <c r="C50" s="98"/>
      <c r="D50" s="96"/>
      <c r="E50" s="109"/>
      <c r="F50" s="160"/>
      <c r="G50" s="97"/>
      <c r="H50" s="93"/>
      <c r="I50" s="49" t="e">
        <f t="shared" si="0"/>
        <v>#REF!</v>
      </c>
    </row>
    <row r="51" spans="3:94" s="11" customFormat="1" ht="17.399999999999999" thickBot="1" x14ac:dyDescent="0.3">
      <c r="C51" s="218" t="s">
        <v>8</v>
      </c>
      <c r="D51" s="219"/>
      <c r="E51" s="219"/>
      <c r="F51" s="219"/>
      <c r="G51" s="100">
        <f>SUM(G14:G50)</f>
        <v>26721.66</v>
      </c>
      <c r="H51" s="100">
        <f>SUM(H14:H50)</f>
        <v>136184.57549999998</v>
      </c>
      <c r="I51" s="101">
        <f>+I13+G51-H51</f>
        <v>1323424.4523000093</v>
      </c>
      <c r="J51" s="25">
        <f>+I51-'[1]CTA. OPERATIVA.(160)'!$J$1020</f>
        <v>-0.41000000014901161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3:94" s="11" customFormat="1" ht="16.8" x14ac:dyDescent="0.25">
      <c r="C52" s="5"/>
      <c r="D52" s="5"/>
      <c r="E52" s="5"/>
      <c r="F52" s="36"/>
      <c r="G52" s="8"/>
      <c r="H52" s="8"/>
      <c r="I52" s="8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</row>
    <row r="53" spans="3:94" s="11" customFormat="1" ht="16.8" x14ac:dyDescent="0.25">
      <c r="C53" s="5"/>
      <c r="D53" s="5"/>
      <c r="E53" s="5"/>
      <c r="F53" s="37"/>
      <c r="G53" s="9"/>
      <c r="H53" s="84"/>
      <c r="I53" s="9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3:94" s="11" customFormat="1" ht="16.8" x14ac:dyDescent="0.25">
      <c r="C54" s="5"/>
      <c r="D54" s="83" t="s">
        <v>37</v>
      </c>
      <c r="E54" s="9"/>
      <c r="G54" s="9"/>
      <c r="I54" s="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3:94" s="11" customFormat="1" ht="16.8" x14ac:dyDescent="0.25">
      <c r="C55" s="5"/>
      <c r="D55" s="83" t="s">
        <v>31</v>
      </c>
      <c r="E55" s="5"/>
      <c r="F55" s="83" t="s">
        <v>38</v>
      </c>
      <c r="G55" s="9"/>
      <c r="H55" s="1" t="s">
        <v>51</v>
      </c>
      <c r="I55" s="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8" x14ac:dyDescent="0.25">
      <c r="C56" s="5"/>
      <c r="D56" s="83" t="s">
        <v>33</v>
      </c>
      <c r="E56" s="1"/>
      <c r="F56" s="83" t="s">
        <v>32</v>
      </c>
      <c r="G56" s="9"/>
      <c r="H56" s="83" t="s">
        <v>35</v>
      </c>
      <c r="I56" s="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8" x14ac:dyDescent="0.25">
      <c r="C57" s="5"/>
      <c r="D57" s="83" t="s">
        <v>34</v>
      </c>
      <c r="E57" s="1"/>
      <c r="F57" s="83" t="s">
        <v>125</v>
      </c>
      <c r="G57" s="9"/>
      <c r="H57" s="83" t="s">
        <v>43</v>
      </c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8" x14ac:dyDescent="0.25">
      <c r="C58" s="5"/>
      <c r="D58" s="9"/>
      <c r="E58" s="1"/>
      <c r="F58" s="83" t="s">
        <v>92</v>
      </c>
      <c r="G58" s="9"/>
      <c r="H58" s="83" t="s">
        <v>36</v>
      </c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8" x14ac:dyDescent="0.25">
      <c r="C59" s="5"/>
      <c r="D59" s="9"/>
      <c r="E59" s="9"/>
      <c r="G59" s="9"/>
      <c r="H59" s="1"/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7.399999999999999" x14ac:dyDescent="0.25">
      <c r="C60" s="22"/>
      <c r="D60" s="9"/>
      <c r="E60" s="9"/>
      <c r="G60" s="9"/>
      <c r="H60" s="9"/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7.399999999999999" x14ac:dyDescent="0.25">
      <c r="C61" s="22"/>
      <c r="D61" s="9"/>
      <c r="E61" s="9"/>
      <c r="F61" s="84"/>
      <c r="G61" s="9"/>
      <c r="H61" s="9"/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x14ac:dyDescent="0.25">
      <c r="E62" s="9"/>
    </row>
    <row r="80" spans="3:3" ht="15" x14ac:dyDescent="0.25">
      <c r="C80" s="86"/>
    </row>
  </sheetData>
  <mergeCells count="8">
    <mergeCell ref="C51:F51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6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0"/>
  <sheetViews>
    <sheetView topLeftCell="C40" zoomScale="85" zoomScaleNormal="85" zoomScaleSheetLayoutView="70" workbookViewId="0">
      <selection activeCell="I53" sqref="I53:I55"/>
    </sheetView>
  </sheetViews>
  <sheetFormatPr baseColWidth="10" defaultColWidth="9.109375" defaultRowHeight="13.2" x14ac:dyDescent="0.25"/>
  <cols>
    <col min="1" max="1" width="0" style="11" hidden="1" customWidth="1"/>
    <col min="2" max="2" width="4.44140625" style="11" hidden="1" customWidth="1"/>
    <col min="3" max="3" width="4.6640625" style="11" customWidth="1"/>
    <col min="4" max="4" width="5.88671875" style="1" customWidth="1"/>
    <col min="5" max="5" width="13.88671875" style="1" customWidth="1"/>
    <col min="6" max="6" width="13.6640625" style="1" customWidth="1"/>
    <col min="7" max="7" width="52.109375" style="1" customWidth="1"/>
    <col min="8" max="8" width="23.88671875" style="1" customWidth="1"/>
    <col min="9" max="9" width="21.109375" style="1" customWidth="1"/>
    <col min="10" max="10" width="25.6640625" style="1" customWidth="1"/>
    <col min="11" max="11" width="24.5546875" style="11" customWidth="1"/>
    <col min="12" max="14" width="9.109375" style="11"/>
    <col min="15" max="16384" width="9.109375" style="1"/>
  </cols>
  <sheetData>
    <row r="1" spans="1:14" s="11" customFormat="1" x14ac:dyDescent="0.25"/>
    <row r="2" spans="1:14" s="14" customFormat="1" ht="12" customHeight="1" x14ac:dyDescent="0.25"/>
    <row r="3" spans="1:14" s="14" customFormat="1" ht="12" customHeight="1" x14ac:dyDescent="0.25"/>
    <row r="4" spans="1:14" s="14" customFormat="1" ht="12" customHeight="1" x14ac:dyDescent="0.25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5">
      <c r="A6" s="13" t="s">
        <v>9</v>
      </c>
    </row>
    <row r="7" spans="1:14" s="13" customFormat="1" ht="19.5" customHeight="1" x14ac:dyDescent="0.25"/>
    <row r="8" spans="1:14" s="15" customFormat="1" ht="19.5" customHeight="1" x14ac:dyDescent="0.3">
      <c r="C8" s="13"/>
      <c r="D8" s="207" t="s">
        <v>10</v>
      </c>
      <c r="E8" s="207"/>
      <c r="F8" s="207"/>
      <c r="G8" s="207"/>
      <c r="H8" s="207"/>
      <c r="I8" s="207"/>
      <c r="J8" s="207"/>
      <c r="K8" s="16"/>
      <c r="L8" s="16"/>
    </row>
    <row r="9" spans="1:14" s="14" customFormat="1" ht="18" x14ac:dyDescent="0.25">
      <c r="C9" s="18"/>
      <c r="D9" s="213" t="s">
        <v>18</v>
      </c>
      <c r="E9" s="213"/>
      <c r="F9" s="213"/>
      <c r="G9" s="213"/>
      <c r="H9" s="213"/>
      <c r="I9" s="213"/>
      <c r="J9" s="213"/>
    </row>
    <row r="10" spans="1:14" s="17" customFormat="1" ht="18" customHeight="1" x14ac:dyDescent="0.25">
      <c r="B10" s="18"/>
      <c r="C10" s="18"/>
      <c r="D10" s="213" t="s">
        <v>20</v>
      </c>
      <c r="E10" s="213"/>
      <c r="F10" s="213"/>
      <c r="G10" s="213"/>
      <c r="H10" s="213"/>
      <c r="I10" s="213"/>
      <c r="J10" s="213"/>
    </row>
    <row r="11" spans="1:14" s="14" customFormat="1" ht="18.75" customHeight="1" x14ac:dyDescent="0.25">
      <c r="D11" s="214" t="s">
        <v>115</v>
      </c>
      <c r="E11" s="214"/>
      <c r="F11" s="214"/>
      <c r="G11" s="214"/>
      <c r="H11" s="214"/>
      <c r="I11" s="214"/>
      <c r="J11" s="214"/>
    </row>
    <row r="12" spans="1:14" s="11" customFormat="1" ht="19.5" customHeight="1" thickBot="1" x14ac:dyDescent="0.3"/>
    <row r="13" spans="1:14" s="3" customFormat="1" ht="26.25" customHeight="1" thickTop="1" thickBot="1" x14ac:dyDescent="0.3">
      <c r="A13" s="7"/>
      <c r="B13" s="7"/>
      <c r="C13" s="7"/>
      <c r="D13" s="212"/>
      <c r="E13" s="209" t="s">
        <v>18</v>
      </c>
      <c r="F13" s="209"/>
      <c r="G13" s="209"/>
      <c r="H13" s="209"/>
      <c r="I13" s="209"/>
      <c r="J13" s="209"/>
      <c r="K13" s="7"/>
      <c r="L13" s="7"/>
      <c r="M13" s="7"/>
      <c r="N13" s="7"/>
    </row>
    <row r="14" spans="1:14" s="3" customFormat="1" ht="18" customHeight="1" thickTop="1" thickBot="1" x14ac:dyDescent="0.3">
      <c r="A14" s="7"/>
      <c r="B14" s="7"/>
      <c r="C14" s="7"/>
      <c r="D14" s="212"/>
      <c r="E14" s="208" t="s">
        <v>7</v>
      </c>
      <c r="F14" s="208"/>
      <c r="G14" s="208"/>
      <c r="H14" s="208"/>
      <c r="I14" s="208"/>
      <c r="J14" s="51">
        <f>'[1]CTA. NOMINA 2000'!$G$973</f>
        <v>341443.8939999491</v>
      </c>
      <c r="K14" s="7"/>
      <c r="L14" s="7"/>
      <c r="M14" s="7"/>
      <c r="N14" s="7"/>
    </row>
    <row r="15" spans="1:14" s="3" customFormat="1" ht="45.75" customHeight="1" thickTop="1" thickBot="1" x14ac:dyDescent="0.3">
      <c r="A15" s="7"/>
      <c r="B15" s="7"/>
      <c r="C15" s="7"/>
      <c r="D15" s="212"/>
      <c r="E15" s="62" t="s">
        <v>4</v>
      </c>
      <c r="F15" s="62" t="s">
        <v>5</v>
      </c>
      <c r="G15" s="62" t="s">
        <v>6</v>
      </c>
      <c r="H15" s="62" t="s">
        <v>0</v>
      </c>
      <c r="I15" s="62" t="s">
        <v>1</v>
      </c>
      <c r="J15" s="62" t="s">
        <v>2</v>
      </c>
      <c r="K15" s="7"/>
      <c r="L15" s="7"/>
      <c r="M15" s="7"/>
      <c r="N15" s="7"/>
    </row>
    <row r="16" spans="1:14" s="10" customFormat="1" ht="26.25" customHeight="1" thickTop="1" x14ac:dyDescent="0.25">
      <c r="D16" s="147"/>
      <c r="E16" s="144"/>
      <c r="F16" s="147"/>
      <c r="G16" s="144">
        <v>45322</v>
      </c>
      <c r="H16" s="148"/>
      <c r="I16" s="149">
        <v>0</v>
      </c>
      <c r="J16" s="148">
        <f>+J14</f>
        <v>341443.8939999491</v>
      </c>
    </row>
    <row r="17" spans="4:11" s="10" customFormat="1" ht="27.6" x14ac:dyDescent="0.25">
      <c r="D17" s="70"/>
      <c r="E17" s="71">
        <v>45324</v>
      </c>
      <c r="F17" s="72">
        <v>9298</v>
      </c>
      <c r="G17" s="87" t="s">
        <v>16</v>
      </c>
      <c r="H17" s="74"/>
      <c r="I17" s="74">
        <v>910</v>
      </c>
      <c r="J17" s="74">
        <f>J16+H17-I17</f>
        <v>340533.8939999491</v>
      </c>
    </row>
    <row r="18" spans="4:11" s="10" customFormat="1" ht="16.8" x14ac:dyDescent="0.25">
      <c r="D18" s="70"/>
      <c r="E18" s="71">
        <v>45324</v>
      </c>
      <c r="F18" s="72">
        <v>9298</v>
      </c>
      <c r="G18" s="73" t="s">
        <v>54</v>
      </c>
      <c r="H18" s="74"/>
      <c r="I18" s="74">
        <v>20566</v>
      </c>
      <c r="J18" s="74">
        <f>J17+H18-I18</f>
        <v>319967.8939999491</v>
      </c>
    </row>
    <row r="19" spans="4:11" s="10" customFormat="1" ht="27.6" x14ac:dyDescent="0.25">
      <c r="D19" s="70"/>
      <c r="E19" s="71">
        <v>45324</v>
      </c>
      <c r="F19" s="72">
        <v>9299</v>
      </c>
      <c r="G19" s="73" t="s">
        <v>16</v>
      </c>
      <c r="H19" s="74"/>
      <c r="I19" s="74">
        <v>1485</v>
      </c>
      <c r="J19" s="74">
        <f>J18+H19-I19</f>
        <v>318482.8939999491</v>
      </c>
    </row>
    <row r="20" spans="4:11" s="10" customFormat="1" ht="16.8" x14ac:dyDescent="0.25">
      <c r="D20" s="70"/>
      <c r="E20" s="71">
        <v>45324</v>
      </c>
      <c r="F20" s="72">
        <v>9299</v>
      </c>
      <c r="G20" s="73" t="s">
        <v>116</v>
      </c>
      <c r="H20" s="74"/>
      <c r="I20" s="74">
        <v>28215</v>
      </c>
      <c r="J20" s="74">
        <f>J19+H20-I20</f>
        <v>290267.8939999491</v>
      </c>
    </row>
    <row r="21" spans="4:11" s="10" customFormat="1" ht="27.6" x14ac:dyDescent="0.25">
      <c r="D21" s="70"/>
      <c r="E21" s="71">
        <v>45324</v>
      </c>
      <c r="F21" s="72">
        <v>9300</v>
      </c>
      <c r="G21" s="73" t="s">
        <v>16</v>
      </c>
      <c r="H21" s="74"/>
      <c r="I21" s="74">
        <v>3178</v>
      </c>
      <c r="J21" s="74">
        <f>J20+H21-I21</f>
        <v>287089.8939999491</v>
      </c>
    </row>
    <row r="22" spans="4:11" s="10" customFormat="1" ht="16.8" x14ac:dyDescent="0.25">
      <c r="D22" s="70"/>
      <c r="E22" s="71">
        <v>45324</v>
      </c>
      <c r="F22" s="72">
        <v>9300</v>
      </c>
      <c r="G22" s="73" t="s">
        <v>117</v>
      </c>
      <c r="H22" s="74"/>
      <c r="I22" s="74">
        <v>71822.8</v>
      </c>
      <c r="J22" s="74">
        <f t="shared" ref="J22:J46" si="0">J21+H22-I22</f>
        <v>215267.09399994911</v>
      </c>
    </row>
    <row r="23" spans="4:11" s="10" customFormat="1" ht="27.6" x14ac:dyDescent="0.25">
      <c r="D23" s="70"/>
      <c r="E23" s="71">
        <v>45324</v>
      </c>
      <c r="F23" s="72">
        <v>9301</v>
      </c>
      <c r="G23" s="73" t="s">
        <v>16</v>
      </c>
      <c r="H23" s="74"/>
      <c r="I23" s="74">
        <v>8100</v>
      </c>
      <c r="J23" s="74">
        <f t="shared" si="0"/>
        <v>207167.09399994911</v>
      </c>
    </row>
    <row r="24" spans="4:11" s="10" customFormat="1" ht="16.8" x14ac:dyDescent="0.25">
      <c r="D24" s="70"/>
      <c r="E24" s="71">
        <v>45324</v>
      </c>
      <c r="F24" s="72">
        <v>9301</v>
      </c>
      <c r="G24" s="73" t="s">
        <v>118</v>
      </c>
      <c r="H24" s="74"/>
      <c r="I24" s="74">
        <v>183060</v>
      </c>
      <c r="J24" s="74">
        <f t="shared" si="0"/>
        <v>24107.093999949109</v>
      </c>
    </row>
    <row r="25" spans="4:11" s="10" customFormat="1" ht="27.6" x14ac:dyDescent="0.25">
      <c r="D25" s="70"/>
      <c r="E25" s="71">
        <v>45327</v>
      </c>
      <c r="F25" s="72">
        <v>9302</v>
      </c>
      <c r="G25" s="73" t="s">
        <v>16</v>
      </c>
      <c r="H25" s="74"/>
      <c r="I25" s="74">
        <v>4500</v>
      </c>
      <c r="J25" s="74">
        <f t="shared" si="0"/>
        <v>19607.093999949109</v>
      </c>
    </row>
    <row r="26" spans="4:11" s="10" customFormat="1" ht="16.8" x14ac:dyDescent="0.25">
      <c r="D26" s="70"/>
      <c r="E26" s="71">
        <v>45327</v>
      </c>
      <c r="F26" s="72">
        <v>9302</v>
      </c>
      <c r="G26" s="73" t="s">
        <v>88</v>
      </c>
      <c r="H26" s="74"/>
      <c r="I26" s="74">
        <v>85500</v>
      </c>
      <c r="J26" s="74">
        <f t="shared" si="0"/>
        <v>-65892.906000050891</v>
      </c>
      <c r="K26" s="81"/>
    </row>
    <row r="27" spans="4:11" s="10" customFormat="1" ht="27.6" x14ac:dyDescent="0.25">
      <c r="D27" s="70"/>
      <c r="E27" s="71">
        <v>45324</v>
      </c>
      <c r="F27" s="72">
        <v>9303</v>
      </c>
      <c r="G27" s="73" t="s">
        <v>16</v>
      </c>
      <c r="H27" s="74"/>
      <c r="I27" s="74">
        <v>30257.5</v>
      </c>
      <c r="J27" s="74">
        <f t="shared" si="0"/>
        <v>-96150.406000050891</v>
      </c>
    </row>
    <row r="28" spans="4:11" s="10" customFormat="1" ht="31.5" customHeight="1" x14ac:dyDescent="0.25">
      <c r="D28" s="70"/>
      <c r="E28" s="71">
        <v>45324</v>
      </c>
      <c r="F28" s="72">
        <v>9303</v>
      </c>
      <c r="G28" s="73" t="s">
        <v>119</v>
      </c>
      <c r="H28" s="74"/>
      <c r="I28" s="74">
        <v>574892.5</v>
      </c>
      <c r="J28" s="74">
        <f t="shared" si="0"/>
        <v>-671042.90600005095</v>
      </c>
    </row>
    <row r="29" spans="4:11" s="10" customFormat="1" ht="27.6" x14ac:dyDescent="0.25">
      <c r="D29" s="70"/>
      <c r="E29" s="71">
        <v>45330</v>
      </c>
      <c r="F29" s="72"/>
      <c r="G29" s="73" t="s">
        <v>24</v>
      </c>
      <c r="H29" s="74">
        <v>905542</v>
      </c>
      <c r="I29" s="74"/>
      <c r="J29" s="74">
        <f t="shared" si="0"/>
        <v>234499.09399994905</v>
      </c>
    </row>
    <row r="30" spans="4:11" s="10" customFormat="1" ht="27.6" x14ac:dyDescent="0.25">
      <c r="D30" s="70"/>
      <c r="E30" s="71">
        <v>45330</v>
      </c>
      <c r="F30" s="72"/>
      <c r="G30" s="73" t="s">
        <v>24</v>
      </c>
      <c r="H30" s="74"/>
      <c r="I30" s="74">
        <v>905542</v>
      </c>
      <c r="J30" s="74">
        <f t="shared" si="0"/>
        <v>-671042.90600005095</v>
      </c>
    </row>
    <row r="31" spans="4:11" s="10" customFormat="1" ht="27.6" x14ac:dyDescent="0.25">
      <c r="D31" s="70"/>
      <c r="E31" s="71">
        <v>45331</v>
      </c>
      <c r="F31" s="72"/>
      <c r="G31" s="73" t="s">
        <v>28</v>
      </c>
      <c r="H31" s="74">
        <v>1010358.75</v>
      </c>
      <c r="I31" s="74"/>
      <c r="J31" s="74">
        <f t="shared" si="0"/>
        <v>339315.84399994905</v>
      </c>
    </row>
    <row r="32" spans="4:11" s="10" customFormat="1" ht="27.6" x14ac:dyDescent="0.25">
      <c r="D32" s="70"/>
      <c r="E32" s="71">
        <v>45331</v>
      </c>
      <c r="F32" s="72"/>
      <c r="G32" s="73" t="s">
        <v>28</v>
      </c>
      <c r="H32" s="74">
        <v>26815881.670000002</v>
      </c>
      <c r="I32" s="74"/>
      <c r="J32" s="74">
        <f t="shared" si="0"/>
        <v>27155197.51399995</v>
      </c>
    </row>
    <row r="33" spans="4:96" s="10" customFormat="1" ht="27.6" x14ac:dyDescent="0.25">
      <c r="D33" s="70"/>
      <c r="E33" s="71">
        <v>45337</v>
      </c>
      <c r="F33" s="72"/>
      <c r="G33" s="87" t="s">
        <v>24</v>
      </c>
      <c r="H33" s="74">
        <v>922486.8</v>
      </c>
      <c r="I33" s="74"/>
      <c r="J33" s="74">
        <f t="shared" si="0"/>
        <v>28077684.313999951</v>
      </c>
    </row>
    <row r="34" spans="4:96" s="10" customFormat="1" ht="27.6" x14ac:dyDescent="0.25">
      <c r="D34" s="70"/>
      <c r="E34" s="71">
        <v>45337</v>
      </c>
      <c r="F34" s="72"/>
      <c r="G34" s="87" t="s">
        <v>24</v>
      </c>
      <c r="H34" s="74"/>
      <c r="I34" s="74">
        <v>922486.8</v>
      </c>
      <c r="J34" s="74">
        <f t="shared" si="0"/>
        <v>27155197.51399995</v>
      </c>
      <c r="K34" s="81"/>
    </row>
    <row r="35" spans="4:96" s="10" customFormat="1" ht="31.5" customHeight="1" x14ac:dyDescent="0.25">
      <c r="D35" s="70"/>
      <c r="E35" s="71">
        <v>45341</v>
      </c>
      <c r="F35" s="72"/>
      <c r="G35" s="73" t="s">
        <v>24</v>
      </c>
      <c r="H35" s="74">
        <v>25847621.879999999</v>
      </c>
      <c r="I35" s="74"/>
      <c r="J35" s="74">
        <f t="shared" si="0"/>
        <v>53002819.393999949</v>
      </c>
      <c r="K35" s="81"/>
    </row>
    <row r="36" spans="4:96" s="10" customFormat="1" ht="26.25" customHeight="1" x14ac:dyDescent="0.25">
      <c r="D36" s="70"/>
      <c r="E36" s="71">
        <v>45341</v>
      </c>
      <c r="F36" s="72"/>
      <c r="G36" s="73" t="s">
        <v>24</v>
      </c>
      <c r="H36" s="74"/>
      <c r="I36" s="74">
        <v>25847621.879999999</v>
      </c>
      <c r="J36" s="74">
        <f t="shared" si="0"/>
        <v>27155197.51399995</v>
      </c>
      <c r="K36" s="81"/>
    </row>
    <row r="37" spans="4:96" s="10" customFormat="1" ht="25.5" customHeight="1" x14ac:dyDescent="0.25">
      <c r="D37" s="70"/>
      <c r="E37" s="71">
        <v>45341</v>
      </c>
      <c r="F37" s="72"/>
      <c r="G37" s="73" t="s">
        <v>24</v>
      </c>
      <c r="H37" s="74">
        <v>1012486.8</v>
      </c>
      <c r="I37" s="74"/>
      <c r="J37" s="74">
        <f t="shared" si="0"/>
        <v>28167684.313999951</v>
      </c>
      <c r="K37" s="81"/>
    </row>
    <row r="38" spans="4:96" s="10" customFormat="1" ht="25.5" customHeight="1" x14ac:dyDescent="0.25">
      <c r="D38" s="70"/>
      <c r="E38" s="71">
        <v>45341</v>
      </c>
      <c r="F38" s="72"/>
      <c r="G38" s="73" t="s">
        <v>24</v>
      </c>
      <c r="H38" s="74"/>
      <c r="I38" s="74">
        <v>1012486.8</v>
      </c>
      <c r="J38" s="74">
        <f t="shared" si="0"/>
        <v>27155197.51399995</v>
      </c>
      <c r="K38" s="81"/>
    </row>
    <row r="39" spans="4:96" s="10" customFormat="1" ht="27.75" customHeight="1" x14ac:dyDescent="0.25">
      <c r="D39" s="70"/>
      <c r="E39" s="71">
        <v>45343</v>
      </c>
      <c r="F39" s="72">
        <v>9311</v>
      </c>
      <c r="G39" s="73" t="s">
        <v>120</v>
      </c>
      <c r="H39" s="74"/>
      <c r="I39" s="74">
        <v>100000</v>
      </c>
      <c r="J39" s="74">
        <f t="shared" si="0"/>
        <v>27055197.51399995</v>
      </c>
      <c r="K39" s="81"/>
    </row>
    <row r="40" spans="4:96" s="10" customFormat="1" ht="27.75" customHeight="1" x14ac:dyDescent="0.25">
      <c r="D40" s="70"/>
      <c r="E40" s="71">
        <v>45343</v>
      </c>
      <c r="F40" s="72">
        <v>9312</v>
      </c>
      <c r="G40" s="73" t="s">
        <v>48</v>
      </c>
      <c r="H40" s="74"/>
      <c r="I40" s="74">
        <v>11646.4</v>
      </c>
      <c r="J40" s="74">
        <f t="shared" si="0"/>
        <v>27043551.113999952</v>
      </c>
      <c r="K40" s="81"/>
    </row>
    <row r="41" spans="4:96" s="10" customFormat="1" ht="27.75" customHeight="1" x14ac:dyDescent="0.25">
      <c r="D41" s="70"/>
      <c r="E41" s="71">
        <v>45343</v>
      </c>
      <c r="F41" s="72">
        <v>9312</v>
      </c>
      <c r="G41" s="73" t="s">
        <v>121</v>
      </c>
      <c r="H41" s="74"/>
      <c r="I41" s="74">
        <v>104817.57</v>
      </c>
      <c r="J41" s="74">
        <f t="shared" si="0"/>
        <v>26938733.543999951</v>
      </c>
      <c r="K41" s="81"/>
    </row>
    <row r="42" spans="4:96" s="10" customFormat="1" ht="27.75" customHeight="1" x14ac:dyDescent="0.25">
      <c r="D42" s="70"/>
      <c r="E42" s="71">
        <v>45343</v>
      </c>
      <c r="F42" s="72">
        <v>9313</v>
      </c>
      <c r="G42" s="73" t="s">
        <v>48</v>
      </c>
      <c r="H42" s="74"/>
      <c r="I42" s="74">
        <v>10393.81</v>
      </c>
      <c r="J42" s="74">
        <f t="shared" si="0"/>
        <v>26928339.733999953</v>
      </c>
      <c r="K42" s="81"/>
    </row>
    <row r="43" spans="4:96" s="10" customFormat="1" ht="27.75" customHeight="1" x14ac:dyDescent="0.25">
      <c r="D43" s="70"/>
      <c r="E43" s="71">
        <v>45343</v>
      </c>
      <c r="F43" s="72">
        <v>9313</v>
      </c>
      <c r="G43" s="73" t="s">
        <v>122</v>
      </c>
      <c r="H43" s="74"/>
      <c r="I43" s="74">
        <v>151152.19</v>
      </c>
      <c r="J43" s="74">
        <f t="shared" si="0"/>
        <v>26777187.543999951</v>
      </c>
      <c r="K43" s="81"/>
    </row>
    <row r="44" spans="4:96" s="10" customFormat="1" ht="27.75" customHeight="1" x14ac:dyDescent="0.25">
      <c r="D44" s="70"/>
      <c r="E44" s="71">
        <v>45343</v>
      </c>
      <c r="F44" s="72">
        <v>9314</v>
      </c>
      <c r="G44" s="73" t="s">
        <v>48</v>
      </c>
      <c r="H44" s="74"/>
      <c r="I44" s="74">
        <v>261622.72</v>
      </c>
      <c r="J44" s="74">
        <f t="shared" si="0"/>
        <v>26515564.823999953</v>
      </c>
      <c r="K44" s="81"/>
    </row>
    <row r="45" spans="4:96" s="10" customFormat="1" ht="27.75" customHeight="1" x14ac:dyDescent="0.25">
      <c r="D45" s="70"/>
      <c r="E45" s="71">
        <v>45343</v>
      </c>
      <c r="F45" s="72">
        <v>9314</v>
      </c>
      <c r="G45" s="73" t="s">
        <v>123</v>
      </c>
      <c r="H45" s="74"/>
      <c r="I45" s="74">
        <v>9019668.9900000002</v>
      </c>
      <c r="J45" s="74">
        <f t="shared" si="0"/>
        <v>17495895.833999954</v>
      </c>
      <c r="K45" s="81"/>
    </row>
    <row r="46" spans="4:96" s="10" customFormat="1" ht="27.75" customHeight="1" x14ac:dyDescent="0.25">
      <c r="D46" s="70"/>
      <c r="E46" s="71">
        <v>45343</v>
      </c>
      <c r="F46" s="72">
        <v>9315</v>
      </c>
      <c r="G46" s="73" t="s">
        <v>48</v>
      </c>
      <c r="H46" s="74"/>
      <c r="I46" s="74">
        <v>1017143.86</v>
      </c>
      <c r="J46" s="74">
        <f t="shared" si="0"/>
        <v>16478751.973999955</v>
      </c>
      <c r="K46" s="81"/>
    </row>
    <row r="47" spans="4:96" s="10" customFormat="1" ht="27.75" customHeight="1" thickBot="1" x14ac:dyDescent="0.3">
      <c r="D47" s="70"/>
      <c r="E47" s="71">
        <v>45343</v>
      </c>
      <c r="F47" s="72">
        <v>9315</v>
      </c>
      <c r="G47" s="73" t="s">
        <v>124</v>
      </c>
      <c r="H47" s="74"/>
      <c r="I47" s="74">
        <v>16093663.140000001</v>
      </c>
      <c r="J47" s="74">
        <f>J46+H47-I47</f>
        <v>385088.83399995416</v>
      </c>
      <c r="K47" s="81"/>
    </row>
    <row r="48" spans="4:96" s="11" customFormat="1" ht="18" thickBot="1" x14ac:dyDescent="0.3">
      <c r="D48" s="222" t="s">
        <v>8</v>
      </c>
      <c r="E48" s="223"/>
      <c r="F48" s="223"/>
      <c r="G48" s="223"/>
      <c r="H48" s="94">
        <f>SUM(H17:H47)</f>
        <v>56514377.899999999</v>
      </c>
      <c r="I48" s="94">
        <f>SUM(I17:I47)</f>
        <v>56470732.960000001</v>
      </c>
      <c r="J48" s="95">
        <f>+J16+H48-I48</f>
        <v>385088.83399994671</v>
      </c>
      <c r="K48" s="29">
        <f>+J48-'[1]CTA. NOMINA 2000'!$G$1004</f>
        <v>-7.4505805969238281E-9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17.399999999999999" x14ac:dyDescent="0.25">
      <c r="D49" s="88"/>
      <c r="E49" s="88"/>
      <c r="F49" s="88"/>
      <c r="G49" s="88"/>
      <c r="H49" s="89"/>
      <c r="I49" s="89"/>
      <c r="J49" s="90"/>
      <c r="K49" s="2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14.4" x14ac:dyDescent="0.25">
      <c r="D50" s="88"/>
      <c r="E50" s="88"/>
      <c r="F50" s="88"/>
      <c r="G50" s="37"/>
      <c r="H50" s="9"/>
      <c r="I50" s="84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14.4" x14ac:dyDescent="0.25">
      <c r="D51" s="88"/>
      <c r="E51" s="88"/>
      <c r="F51" s="88"/>
      <c r="G51" s="37"/>
      <c r="H51" s="9"/>
      <c r="I51" s="84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13.8" x14ac:dyDescent="0.25">
      <c r="D52" s="9"/>
      <c r="E52" s="83" t="s">
        <v>37</v>
      </c>
      <c r="F52" s="9"/>
      <c r="G52" s="37" t="s">
        <v>42</v>
      </c>
      <c r="H52" s="9"/>
      <c r="I52" s="83" t="s">
        <v>38</v>
      </c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ht="13.8" x14ac:dyDescent="0.25">
      <c r="D53" s="9"/>
      <c r="E53" s="83" t="s">
        <v>31</v>
      </c>
      <c r="F53" s="9"/>
      <c r="G53" s="83" t="s">
        <v>32</v>
      </c>
      <c r="H53" s="9"/>
      <c r="I53" s="83" t="s">
        <v>35</v>
      </c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ht="13.8" x14ac:dyDescent="0.25">
      <c r="D54" s="9"/>
      <c r="E54" s="83" t="s">
        <v>33</v>
      </c>
      <c r="F54" s="9"/>
      <c r="G54" s="83" t="s">
        <v>125</v>
      </c>
      <c r="H54" s="9"/>
      <c r="I54" s="83" t="s">
        <v>43</v>
      </c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ht="13.8" x14ac:dyDescent="0.25">
      <c r="D55" s="9"/>
      <c r="E55" s="83" t="s">
        <v>34</v>
      </c>
      <c r="F55" s="9"/>
      <c r="G55" s="83" t="s">
        <v>92</v>
      </c>
      <c r="H55" s="9"/>
      <c r="I55" s="83" t="s">
        <v>36</v>
      </c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5">
      <c r="D56" s="9"/>
      <c r="E56" s="9"/>
      <c r="F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ht="13.8" x14ac:dyDescent="0.25">
      <c r="D57" s="9"/>
      <c r="E57" s="9"/>
      <c r="F57" s="9"/>
      <c r="G57" s="84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5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5">
      <c r="D59" s="9"/>
      <c r="E59" s="9"/>
      <c r="F59" s="9"/>
      <c r="G59" s="1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5">
      <c r="D60" s="9"/>
      <c r="E60" s="9"/>
      <c r="F60" s="9"/>
      <c r="H60" s="1"/>
      <c r="I60" s="1"/>
      <c r="J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5">
      <c r="D61" s="1"/>
      <c r="E61" s="1"/>
      <c r="F61" s="1"/>
      <c r="H61" s="1"/>
      <c r="I61" s="1"/>
      <c r="J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5">
      <c r="D62" s="1"/>
      <c r="E62" s="1"/>
      <c r="F62" s="1"/>
      <c r="H62" s="1"/>
      <c r="I62" s="1"/>
      <c r="J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5">
      <c r="D63" s="1"/>
      <c r="E63" s="1"/>
      <c r="F63" s="1"/>
      <c r="G63" s="1"/>
      <c r="H63" s="1"/>
      <c r="I63" s="1"/>
      <c r="J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5">
      <c r="D64" s="1"/>
      <c r="E64" s="1"/>
      <c r="F64" s="1"/>
      <c r="G64" s="1"/>
      <c r="H64" s="1"/>
      <c r="I64" s="1"/>
      <c r="J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x14ac:dyDescent="0.25">
      <c r="D65" s="1"/>
      <c r="E65" s="1"/>
      <c r="F65" s="1"/>
      <c r="G65" s="1"/>
      <c r="H65" s="1"/>
      <c r="I65" s="1"/>
      <c r="J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x14ac:dyDescent="0.25">
      <c r="D66" s="1"/>
      <c r="E66" s="1"/>
      <c r="F66" s="1"/>
      <c r="G66" s="1"/>
      <c r="H66" s="1"/>
      <c r="I66" s="1"/>
      <c r="J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x14ac:dyDescent="0.25">
      <c r="D67" s="1"/>
      <c r="E67" s="1"/>
      <c r="F67" s="1"/>
      <c r="G67" s="1"/>
      <c r="H67" s="1"/>
      <c r="I67" s="1"/>
      <c r="J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x14ac:dyDescent="0.25">
      <c r="D68" s="1"/>
      <c r="E68" s="1"/>
      <c r="F68" s="1"/>
      <c r="G68" s="9"/>
      <c r="H68" s="1"/>
      <c r="I68" s="1"/>
      <c r="J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x14ac:dyDescent="0.25">
      <c r="H69" s="9"/>
      <c r="I69" s="9"/>
      <c r="J69" s="9"/>
    </row>
    <row r="70" spans="4:96" x14ac:dyDescent="0.25">
      <c r="D70" s="9"/>
      <c r="E70" s="9"/>
      <c r="F70" s="9"/>
    </row>
    <row r="90" spans="4:4" ht="15" x14ac:dyDescent="0.25">
      <c r="D90" s="86"/>
    </row>
  </sheetData>
  <mergeCells count="8">
    <mergeCell ref="D8:J8"/>
    <mergeCell ref="D9:J9"/>
    <mergeCell ref="D48:G48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rowBreaks count="1" manualBreakCount="1">
    <brk id="40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1"/>
  <sheetViews>
    <sheetView topLeftCell="C7" zoomScale="85" zoomScaleNormal="85" zoomScaleSheetLayoutView="70" workbookViewId="0">
      <selection activeCell="I23" sqref="I23:I25"/>
    </sheetView>
  </sheetViews>
  <sheetFormatPr baseColWidth="10" defaultColWidth="9.109375" defaultRowHeight="13.2" x14ac:dyDescent="0.25"/>
  <cols>
    <col min="1" max="1" width="0" style="11" hidden="1" customWidth="1"/>
    <col min="2" max="2" width="9.109375" style="11" hidden="1" customWidth="1"/>
    <col min="3" max="3" width="5" style="11" customWidth="1"/>
    <col min="4" max="4" width="6" style="1" customWidth="1"/>
    <col min="5" max="5" width="24.5546875" style="1" customWidth="1"/>
    <col min="6" max="6" width="18.88671875" style="1" customWidth="1"/>
    <col min="7" max="7" width="41.88671875" style="1" customWidth="1"/>
    <col min="8" max="8" width="20.44140625" style="1" customWidth="1"/>
    <col min="9" max="9" width="21" style="1" customWidth="1"/>
    <col min="10" max="10" width="24.44140625" style="1" customWidth="1"/>
    <col min="11" max="11" width="24.5546875" style="11" customWidth="1"/>
    <col min="12" max="14" width="9.109375" style="11"/>
    <col min="15" max="16384" width="9.109375" style="1"/>
  </cols>
  <sheetData>
    <row r="1" spans="1:14" s="11" customFormat="1" x14ac:dyDescent="0.25"/>
    <row r="2" spans="1:14" s="14" customFormat="1" ht="12" customHeight="1" x14ac:dyDescent="0.25"/>
    <row r="3" spans="1:14" s="14" customFormat="1" ht="12" customHeight="1" x14ac:dyDescent="0.25"/>
    <row r="4" spans="1:14" s="14" customFormat="1" ht="12" customHeight="1" x14ac:dyDescent="0.25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5">
      <c r="A6" s="13" t="s">
        <v>9</v>
      </c>
    </row>
    <row r="7" spans="1:14" s="13" customFormat="1" ht="19.5" customHeight="1" x14ac:dyDescent="0.25"/>
    <row r="8" spans="1:14" s="15" customFormat="1" ht="19.5" customHeight="1" x14ac:dyDescent="0.3">
      <c r="C8" s="13"/>
      <c r="D8" s="207" t="s">
        <v>10</v>
      </c>
      <c r="E8" s="207"/>
      <c r="F8" s="207"/>
      <c r="G8" s="207"/>
      <c r="H8" s="207"/>
      <c r="I8" s="207"/>
      <c r="J8" s="207"/>
      <c r="K8" s="16"/>
      <c r="L8" s="16"/>
    </row>
    <row r="9" spans="1:14" s="14" customFormat="1" ht="18" x14ac:dyDescent="0.25">
      <c r="C9" s="18"/>
      <c r="D9" s="213" t="s">
        <v>25</v>
      </c>
      <c r="E9" s="213"/>
      <c r="F9" s="213"/>
      <c r="G9" s="213"/>
      <c r="H9" s="213"/>
      <c r="I9" s="213"/>
      <c r="J9" s="213"/>
    </row>
    <row r="10" spans="1:14" s="17" customFormat="1" ht="18" customHeight="1" x14ac:dyDescent="0.25">
      <c r="B10" s="18"/>
      <c r="C10" s="18"/>
      <c r="D10" s="213" t="s">
        <v>20</v>
      </c>
      <c r="E10" s="213"/>
      <c r="F10" s="213"/>
      <c r="G10" s="213"/>
      <c r="H10" s="213"/>
      <c r="I10" s="213"/>
      <c r="J10" s="213"/>
    </row>
    <row r="11" spans="1:14" s="14" customFormat="1" ht="18.75" customHeight="1" x14ac:dyDescent="0.25">
      <c r="D11" s="214" t="s">
        <v>94</v>
      </c>
      <c r="E11" s="214"/>
      <c r="F11" s="214"/>
      <c r="G11" s="214"/>
      <c r="H11" s="214"/>
      <c r="I11" s="214"/>
      <c r="J11" s="214"/>
    </row>
    <row r="12" spans="1:14" s="14" customFormat="1" ht="18" x14ac:dyDescent="0.25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3"/>
    <row r="14" spans="1:14" s="3" customFormat="1" ht="27.75" customHeight="1" thickTop="1" thickBot="1" x14ac:dyDescent="0.3">
      <c r="A14" s="7"/>
      <c r="B14" s="7"/>
      <c r="C14" s="7"/>
      <c r="D14" s="212"/>
      <c r="E14" s="209" t="s">
        <v>25</v>
      </c>
      <c r="F14" s="209"/>
      <c r="G14" s="209"/>
      <c r="H14" s="209"/>
      <c r="I14" s="209"/>
      <c r="J14" s="209"/>
      <c r="K14" s="7"/>
      <c r="L14" s="7"/>
      <c r="M14" s="7"/>
      <c r="N14" s="7"/>
    </row>
    <row r="15" spans="1:14" s="3" customFormat="1" ht="18" customHeight="1" thickTop="1" thickBot="1" x14ac:dyDescent="0.3">
      <c r="A15" s="7"/>
      <c r="B15" s="7"/>
      <c r="C15" s="7"/>
      <c r="D15" s="212"/>
      <c r="E15" s="208" t="s">
        <v>26</v>
      </c>
      <c r="F15" s="208"/>
      <c r="G15" s="208"/>
      <c r="H15" s="208"/>
      <c r="I15" s="208"/>
      <c r="J15" s="51">
        <f>'[1]CTA. FONDOCYT 960'!$J$74</f>
        <v>94246.429999999746</v>
      </c>
      <c r="K15" s="7"/>
      <c r="L15" s="7"/>
      <c r="M15" s="7"/>
      <c r="N15" s="7"/>
    </row>
    <row r="16" spans="1:14" s="3" customFormat="1" ht="32.25" customHeight="1" thickTop="1" thickBot="1" x14ac:dyDescent="0.3">
      <c r="A16" s="7"/>
      <c r="B16" s="7"/>
      <c r="C16" s="7"/>
      <c r="D16" s="212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30" customHeight="1" thickTop="1" x14ac:dyDescent="0.25">
      <c r="D17" s="114"/>
      <c r="E17" s="115"/>
      <c r="F17" s="114"/>
      <c r="G17" s="115">
        <v>45322</v>
      </c>
      <c r="H17" s="116"/>
      <c r="I17" s="117">
        <v>0</v>
      </c>
      <c r="J17" s="116">
        <f>+J15</f>
        <v>94246.429999999746</v>
      </c>
    </row>
    <row r="18" spans="4:96" s="10" customFormat="1" ht="30" customHeight="1" thickBot="1" x14ac:dyDescent="0.3">
      <c r="D18" s="172"/>
      <c r="E18" s="173">
        <v>45351</v>
      </c>
      <c r="F18" s="174"/>
      <c r="G18" s="204" t="s">
        <v>30</v>
      </c>
      <c r="H18" s="175"/>
      <c r="I18" s="176">
        <v>175</v>
      </c>
      <c r="J18" s="74">
        <f>J17+H18-I18</f>
        <v>94071.429999999746</v>
      </c>
    </row>
    <row r="19" spans="4:96" s="11" customFormat="1" ht="18.600000000000001" thickTop="1" thickBot="1" x14ac:dyDescent="0.3">
      <c r="D19" s="224" t="s">
        <v>8</v>
      </c>
      <c r="E19" s="224"/>
      <c r="F19" s="224"/>
      <c r="G19" s="224"/>
      <c r="H19" s="75">
        <v>0</v>
      </c>
      <c r="I19" s="75">
        <f>SUM(I18:I18)</f>
        <v>175</v>
      </c>
      <c r="J19" s="75">
        <f>+J15+H19-I19</f>
        <v>94071.429999999746</v>
      </c>
      <c r="K19" s="29">
        <f>+J19-'[1]CTA. FONDOCYT 960'!$J$75</f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7.399999999999999" thickTop="1" x14ac:dyDescent="0.25">
      <c r="D20" s="5"/>
      <c r="E20" s="5"/>
      <c r="F20" s="5"/>
      <c r="G20" s="5"/>
      <c r="H20" s="8"/>
      <c r="I20" s="8"/>
      <c r="J20" s="8"/>
      <c r="K20" s="11" t="s">
        <v>27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6.8" x14ac:dyDescent="0.25">
      <c r="D21" s="5"/>
      <c r="E21" s="5"/>
      <c r="F21" s="5"/>
      <c r="G21" s="5"/>
      <c r="H21" s="8"/>
      <c r="I21" s="8"/>
      <c r="J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8" x14ac:dyDescent="0.25">
      <c r="D22" s="5"/>
      <c r="E22" s="83" t="s">
        <v>37</v>
      </c>
      <c r="F22" s="9"/>
      <c r="G22" s="84" t="s">
        <v>39</v>
      </c>
      <c r="H22" s="9"/>
      <c r="I22" s="83" t="s">
        <v>38</v>
      </c>
      <c r="J22" s="9"/>
      <c r="K22" s="2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8" x14ac:dyDescent="0.25">
      <c r="D23" s="5"/>
      <c r="E23" s="83" t="s">
        <v>31</v>
      </c>
      <c r="F23" s="9"/>
      <c r="G23" s="83" t="s">
        <v>32</v>
      </c>
      <c r="H23" s="9"/>
      <c r="I23" s="83" t="s">
        <v>35</v>
      </c>
      <c r="J23" s="9"/>
      <c r="K23" s="2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8" x14ac:dyDescent="0.25">
      <c r="D24" s="5"/>
      <c r="E24" s="83" t="s">
        <v>33</v>
      </c>
      <c r="F24" s="9"/>
      <c r="G24" s="83" t="s">
        <v>125</v>
      </c>
      <c r="H24" s="9"/>
      <c r="I24" s="83" t="s">
        <v>43</v>
      </c>
      <c r="J24" s="9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8" x14ac:dyDescent="0.25">
      <c r="D25" s="5"/>
      <c r="E25" s="83" t="s">
        <v>34</v>
      </c>
      <c r="F25" s="9"/>
      <c r="G25" s="83" t="s">
        <v>92</v>
      </c>
      <c r="H25" s="9"/>
      <c r="I25" s="83" t="s">
        <v>36</v>
      </c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8" x14ac:dyDescent="0.25">
      <c r="D26" s="5"/>
      <c r="E26" s="9"/>
      <c r="F26" s="9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8" x14ac:dyDescent="0.25">
      <c r="D27" s="5"/>
      <c r="E27" s="9"/>
      <c r="F27" s="9"/>
      <c r="H27" s="9"/>
      <c r="I27" s="9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8" x14ac:dyDescent="0.25">
      <c r="D28" s="5"/>
      <c r="E28" s="9"/>
      <c r="F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8" x14ac:dyDescent="0.25">
      <c r="D29" s="5"/>
      <c r="E29" s="9"/>
      <c r="F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8" x14ac:dyDescent="0.25">
      <c r="D30" s="5"/>
      <c r="E30" s="9"/>
      <c r="F30" s="9"/>
      <c r="G30" s="84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8" x14ac:dyDescent="0.25">
      <c r="D31" s="5"/>
      <c r="E31" s="5"/>
      <c r="F31" s="5"/>
      <c r="G31" s="5"/>
      <c r="I31" s="8"/>
      <c r="J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7.399999999999999" x14ac:dyDescent="0.25">
      <c r="D32" s="22"/>
      <c r="E32" s="21"/>
      <c r="F32" s="20"/>
      <c r="G32" s="20"/>
      <c r="H32" s="23"/>
      <c r="I32" s="23"/>
      <c r="J32" s="2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8" x14ac:dyDescent="0.25">
      <c r="D33" s="5"/>
      <c r="E33" s="6"/>
      <c r="F33" s="3"/>
      <c r="G33" s="3"/>
      <c r="H33" s="4"/>
      <c r="I33" s="4"/>
      <c r="J33" s="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8" x14ac:dyDescent="0.25">
      <c r="D34" s="225"/>
      <c r="E34" s="225"/>
      <c r="F34" s="225"/>
      <c r="G34" s="225"/>
      <c r="H34" s="225"/>
      <c r="I34" s="225"/>
      <c r="J34" s="22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8" x14ac:dyDescent="0.25">
      <c r="D35" s="226"/>
      <c r="E35" s="226"/>
      <c r="F35" s="226"/>
      <c r="G35" s="226"/>
      <c r="H35" s="226"/>
      <c r="I35" s="226"/>
      <c r="J35" s="22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21" x14ac:dyDescent="0.25">
      <c r="D36" s="215"/>
      <c r="E36" s="215"/>
      <c r="F36" s="215"/>
      <c r="G36" s="215"/>
      <c r="H36" s="215"/>
      <c r="I36" s="215"/>
      <c r="J36" s="21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1" x14ac:dyDescent="0.25">
      <c r="D37" s="215"/>
      <c r="E37" s="215"/>
      <c r="F37" s="215"/>
      <c r="G37" s="215"/>
      <c r="H37" s="215"/>
      <c r="I37" s="215"/>
      <c r="J37" s="21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1" x14ac:dyDescent="0.25">
      <c r="D38" s="215"/>
      <c r="E38" s="215"/>
      <c r="F38" s="215"/>
      <c r="G38" s="215"/>
      <c r="H38" s="215"/>
      <c r="I38" s="215"/>
      <c r="J38" s="21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1" x14ac:dyDescent="0.25">
      <c r="D39" s="215"/>
      <c r="E39" s="215"/>
      <c r="F39" s="215"/>
      <c r="G39" s="215"/>
      <c r="H39" s="215"/>
      <c r="I39" s="215"/>
      <c r="J39" s="21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5">
      <c r="D40" s="9"/>
      <c r="E40" s="9"/>
      <c r="F40" s="9"/>
      <c r="G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5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5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5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5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5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5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5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5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5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5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5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70" spans="4:4" ht="13.8" thickBot="1" x14ac:dyDescent="0.3"/>
    <row r="71" spans="4:4" ht="15" x14ac:dyDescent="0.25">
      <c r="D71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39:J39"/>
    <mergeCell ref="D19:G19"/>
    <mergeCell ref="D34:J34"/>
    <mergeCell ref="D35:J35"/>
    <mergeCell ref="D36:J36"/>
    <mergeCell ref="D37:J37"/>
    <mergeCell ref="D38:J38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Provisional</cp:lastModifiedBy>
  <cp:lastPrinted>2024-03-11T18:34:08Z</cp:lastPrinted>
  <dcterms:created xsi:type="dcterms:W3CDTF">2006-07-11T17:39:34Z</dcterms:created>
  <dcterms:modified xsi:type="dcterms:W3CDTF">2024-03-18T16:01:15Z</dcterms:modified>
</cp:coreProperties>
</file>