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illermina.martinez\Desktop\EJE. PORTAL\"/>
    </mc:Choice>
  </mc:AlternateContent>
  <bookViews>
    <workbookView xWindow="0" yWindow="0" windowWidth="20490" windowHeight="7755"/>
  </bookViews>
  <sheets>
    <sheet name="EJE. PORTAL ENERO" sheetId="1" r:id="rId1"/>
  </sheets>
  <definedNames>
    <definedName name="_xlnm.Print_Area" localSheetId="0">'EJE. PORTAL ENERO'!$A$1:$Q$101</definedName>
    <definedName name="_xlnm.Print_Titles" localSheetId="0">'EJE. PORTAL ENERO'!$1:$7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" l="1"/>
  <c r="C55" i="1"/>
  <c r="Q10" i="1" l="1"/>
  <c r="C65" i="1"/>
  <c r="C28" i="1"/>
  <c r="C18" i="1"/>
  <c r="C12" i="1"/>
  <c r="C10" i="1" l="1"/>
  <c r="C90" i="1"/>
  <c r="F18" i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H77" i="1"/>
  <c r="H90" i="1" s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Q34" i="1" l="1"/>
  <c r="Q31" i="1"/>
  <c r="J77" i="1" l="1"/>
  <c r="J90" i="1" s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<sst xmlns="http://schemas.openxmlformats.org/spreadsheetml/2006/main" count="112" uniqueCount="112">
  <si>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</si>
  <si>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</si>
  <si>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</si>
  <si>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</si>
  <si>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</si>
  <si>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</si>
  <si>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</si>
  <si>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</si>
  <si>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</si>
  <si>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</si>
  <si>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</si>
  <si>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</si>
  <si>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</si>
  <si>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</si>
  <si>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</si>
  <si>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</si>
  <si>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</si>
  <si>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</si>
  <si>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</si>
  <si>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</si>
  <si>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</si>
  <si>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</si>
  <si>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</si>
  <si>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</si>
  <si>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</si>
  <si>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</si>
  <si>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</si>
  <si>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</si>
  <si>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</si>
  <si>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</si>
  <si>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</si>
  <si>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</si>
  <si>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</si>
  <si>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</si>
  <si>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</si>
  <si>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</si>
  <si>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</si>
  <si>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</si>
  <si>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</si>
  <si>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</si>
  <si>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</si>
  <si>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</si>
  <si>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</si>
  <si>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</si>
  <si>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</si>
  <si>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</si>
  <si>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</si>
  <si>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</si>
  <si>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</si>
  <si>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</si>
  <si>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</si>
  <si>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</si>
  <si>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</si>
  <si>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</si>
  <si>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</si>
  <si>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</si>
  <si>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</si>
  <si>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</si>
  <si>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</si>
  <si>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</si>
  <si>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</si>
  <si>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</si>
  <si>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</si>
  <si>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</si>
  <si>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</si>
  <si>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</si>
  <si>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</si>
  <si>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</si>
  <si>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</si>
  <si>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</si>
  <si>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</si>
  <si>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</si>
  <si>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</si>
  <si>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</si>
  <si>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</si>
  <si>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</si>
  <si>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</si>
  <si>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</si>
  <si>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</si>
  <si>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</si>
  <si>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</si>
  <si>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</si>
  <si>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</si>
  <si>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</si>
  <si>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</si>
  <si>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</si>
  <si>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</si>
  <si>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</si>
  <si>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</si>
  <si>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</si>
  <si>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</si>
  <si>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</si>
  <si>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</si>
  <si>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</si>
  <si>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</si>
  <si>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</si>
  <si>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</si>
  <si>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</si>
  <si>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</si>
  <si>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</si>
  <si>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</si>
  <si>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</si>
  <si>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</si>
  <si>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</si>
  <si>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</si>
  <si>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</si>
  <si>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Revisado por: Contadora General </t>
  </si>
  <si>
    <t xml:space="preserve">Presupuesto modificado / vigente </t>
  </si>
  <si>
    <t>Presupuesto aprobado</t>
  </si>
  <si>
    <t xml:space="preserve">Autorizado por: Encargada Departamento Financiero </t>
  </si>
  <si>
    <t xml:space="preserve">Lic. José Padilla </t>
  </si>
  <si>
    <t>6.Fuente: SIGEF FONDO 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</si>
</sst>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ont="1" applyFill="1"/>
    <xf numFmtId="0" fontId="6" fillId="8" borderId="0" xfId="0" applyFont="1" applyFill="1" applyBorder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19" fillId="0" borderId="0" xfId="0" applyFont="1" applyAlignment="1">
      <alignment horizontal="left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90" totalsRowShown="0" headerRowDxfId="28" dataDxfId="27" headerRowCellStyle="Millares" dataCellStyle="Millares">
  <autoFilter ref="B9:Q90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6"/>
  <sheetViews>
    <sheetView showGridLines="0" tabSelected="1" view="pageBreakPreview" topLeftCell="B1" zoomScale="85" zoomScaleNormal="85" zoomScaleSheetLayoutView="85" workbookViewId="0">
      <pane xSplit="1" topLeftCell="C1" activePane="topRight" state="frozen"/>
      <selection activeCell="B1" sqref="B1"/>
      <selection pane="topRight" activeCell="D19" sqref="D19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80" t="s">
        <v>102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2:17" ht="18" x14ac:dyDescent="0.25"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2:17" ht="18.75" customHeight="1" x14ac:dyDescent="0.25">
      <c r="B3" s="80" t="s">
        <v>1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2:17" ht="18.75" customHeight="1" x14ac:dyDescent="0.25">
      <c r="B4" s="80" t="s">
        <v>103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</row>
    <row r="5" spans="2:17" ht="15" customHeight="1" x14ac:dyDescent="0.25">
      <c r="B5" s="81" t="s">
        <v>2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2:17" ht="15" customHeight="1" x14ac:dyDescent="0.25">
      <c r="B6" s="82">
        <v>45688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</row>
    <row r="7" spans="2:17" x14ac:dyDescent="0.25">
      <c r="B7" s="81" t="s">
        <v>3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108</v>
      </c>
      <c r="D9" s="60" t="s">
        <v>107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70" customFormat="1" ht="15.75" x14ac:dyDescent="0.25">
      <c r="B10" s="71"/>
      <c r="C10" s="72">
        <f>+C12+C18+C28+C55+C65</f>
        <v>856955382</v>
      </c>
      <c r="D10" s="73"/>
      <c r="E10" s="74"/>
      <c r="F10" s="75"/>
      <c r="G10" s="75"/>
      <c r="H10" s="76"/>
      <c r="I10" s="76"/>
      <c r="J10" s="76"/>
      <c r="K10" s="76"/>
      <c r="L10" s="76"/>
      <c r="M10" s="76"/>
      <c r="N10" s="76"/>
      <c r="O10" s="76"/>
      <c r="P10" s="76"/>
      <c r="Q10" s="7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x14ac:dyDescent="0.25">
      <c r="B11" s="27" t="s">
        <v>17</v>
      </c>
      <c r="C11" s="28"/>
      <c r="D11" s="52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s="22" customFormat="1" ht="27.75" customHeight="1" x14ac:dyDescent="0.25">
      <c r="B12" s="27" t="s">
        <v>18</v>
      </c>
      <c r="C12" s="28">
        <f>+C13+C14+C17</f>
        <v>83981040</v>
      </c>
      <c r="D12" s="52"/>
      <c r="E12" s="29">
        <f t="shared" ref="E12:N12" si="0">+E13+E14+E17+E15+E16</f>
        <v>0</v>
      </c>
      <c r="F12" s="29">
        <f t="shared" si="0"/>
        <v>0</v>
      </c>
      <c r="G12" s="29">
        <f t="shared" si="0"/>
        <v>0</v>
      </c>
      <c r="H12" s="29">
        <f t="shared" si="0"/>
        <v>0</v>
      </c>
      <c r="I12" s="29">
        <f t="shared" si="0"/>
        <v>0</v>
      </c>
      <c r="J12" s="29">
        <f t="shared" si="0"/>
        <v>0</v>
      </c>
      <c r="K12" s="29">
        <f t="shared" si="0"/>
        <v>0</v>
      </c>
      <c r="L12" s="29">
        <f t="shared" si="0"/>
        <v>0</v>
      </c>
      <c r="M12" s="29">
        <f t="shared" si="0"/>
        <v>0</v>
      </c>
      <c r="N12" s="29">
        <f t="shared" si="0"/>
        <v>0</v>
      </c>
      <c r="O12" s="29">
        <f t="shared" ref="O12" si="1">+O13+O14+O17+O15+O16</f>
        <v>0</v>
      </c>
      <c r="P12" s="29">
        <f t="shared" ref="P12" si="2">+P13+P14+P17+P15+P16</f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3" spans="2:17" s="22" customFormat="1" x14ac:dyDescent="0.25">
      <c r="B13" s="50" t="s">
        <v>19</v>
      </c>
      <c r="C13" s="63">
        <v>0</v>
      </c>
      <c r="D13" s="52"/>
      <c r="E13" s="31"/>
      <c r="F13" s="31">
        <v>0</v>
      </c>
      <c r="G13" s="32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4" spans="2:17" s="22" customFormat="1" x14ac:dyDescent="0.25">
      <c r="B14" s="50" t="s">
        <v>20</v>
      </c>
      <c r="C14" s="63">
        <v>83981040</v>
      </c>
      <c r="D14" s="52"/>
      <c r="E14" s="31">
        <v>0</v>
      </c>
      <c r="F14" s="31">
        <v>0</v>
      </c>
      <c r="G14" s="32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5" spans="2:17" s="22" customFormat="1" x14ac:dyDescent="0.25">
      <c r="B15" s="50" t="s">
        <v>21</v>
      </c>
      <c r="C15" s="63">
        <v>0</v>
      </c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>
        <v>0</v>
      </c>
      <c r="L15" s="33"/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22</v>
      </c>
      <c r="C16" s="63">
        <v>0</v>
      </c>
      <c r="D16" s="52"/>
      <c r="E16" s="31">
        <v>0</v>
      </c>
      <c r="F16" s="31">
        <v>0</v>
      </c>
      <c r="G16" s="32"/>
      <c r="H16" s="33"/>
      <c r="I16" s="33">
        <v>0</v>
      </c>
      <c r="J16" s="33"/>
      <c r="K16" s="33"/>
      <c r="L16" s="33">
        <v>0</v>
      </c>
      <c r="M16" s="33">
        <v>0</v>
      </c>
      <c r="N16" s="33"/>
      <c r="O16" s="33"/>
      <c r="P16" s="33"/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s="22" customFormat="1" x14ac:dyDescent="0.25">
      <c r="B17" s="50" t="s">
        <v>23</v>
      </c>
      <c r="C17" s="63">
        <v>0</v>
      </c>
      <c r="D17" s="52"/>
      <c r="E17" s="31"/>
      <c r="F17" s="31">
        <v>0</v>
      </c>
      <c r="G17" s="32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8" spans="2:17" s="22" customFormat="1" ht="31.5" customHeight="1" x14ac:dyDescent="0.25">
      <c r="B18" s="27" t="s">
        <v>24</v>
      </c>
      <c r="C18" s="28">
        <f>C19+C20+C21+C22+C23+C24+C25+C26+C27</f>
        <v>130731743</v>
      </c>
      <c r="D18" s="52"/>
      <c r="E18" s="29">
        <f t="shared" ref="E18:P18" si="3">+E19+E20+E21+E22+E25+E26+E24+E23+E27</f>
        <v>8017305.4699999997</v>
      </c>
      <c r="F18" s="29">
        <f>+F19+F20+F21+F22+F25+F26+F24+F23+F27</f>
        <v>0</v>
      </c>
      <c r="G18" s="29">
        <f t="shared" si="3"/>
        <v>0</v>
      </c>
      <c r="H18" s="29">
        <f t="shared" si="3"/>
        <v>0</v>
      </c>
      <c r="I18" s="29">
        <f t="shared" si="3"/>
        <v>0</v>
      </c>
      <c r="J18" s="29">
        <v>0</v>
      </c>
      <c r="K18" s="29">
        <f>+K19+K20+K21+K22+K25+K26+K24+K23+K27</f>
        <v>0</v>
      </c>
      <c r="L18" s="29">
        <f t="shared" si="3"/>
        <v>0</v>
      </c>
      <c r="M18" s="29">
        <f t="shared" si="3"/>
        <v>0</v>
      </c>
      <c r="N18" s="29">
        <f t="shared" si="3"/>
        <v>0</v>
      </c>
      <c r="O18" s="29">
        <f t="shared" si="3"/>
        <v>0</v>
      </c>
      <c r="P18" s="29">
        <f t="shared" si="3"/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8017305.4699999997</v>
      </c>
    </row>
    <row r="19" spans="2:17" s="22" customFormat="1" x14ac:dyDescent="0.25">
      <c r="B19" s="50" t="s">
        <v>25</v>
      </c>
      <c r="C19" s="63">
        <v>6709780</v>
      </c>
      <c r="D19" s="52">
        <v>-1900000</v>
      </c>
      <c r="E19" s="31">
        <v>105675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105675</v>
      </c>
    </row>
    <row r="20" spans="2:17" s="22" customFormat="1" x14ac:dyDescent="0.25">
      <c r="B20" s="50" t="s">
        <v>26</v>
      </c>
      <c r="C20" s="63">
        <v>2125000</v>
      </c>
      <c r="D20" s="52"/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s="22" customFormat="1" x14ac:dyDescent="0.25">
      <c r="B21" s="50" t="s">
        <v>27</v>
      </c>
      <c r="C21" s="63">
        <v>160000</v>
      </c>
      <c r="D21" s="52"/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s="22" customFormat="1" ht="18" customHeight="1" x14ac:dyDescent="0.25">
      <c r="B22" s="50" t="s">
        <v>28</v>
      </c>
      <c r="C22" s="63">
        <v>650000</v>
      </c>
      <c r="D22" s="52"/>
      <c r="E22" s="31">
        <v>58341.36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58341.36</v>
      </c>
    </row>
    <row r="23" spans="2:17" s="22" customFormat="1" x14ac:dyDescent="0.25">
      <c r="B23" s="50" t="s">
        <v>29</v>
      </c>
      <c r="C23" s="63">
        <v>28094000</v>
      </c>
      <c r="D23" s="52"/>
      <c r="E23" s="31">
        <v>886723.39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886723.39</v>
      </c>
    </row>
    <row r="24" spans="2:17" s="22" customFormat="1" x14ac:dyDescent="0.25">
      <c r="B24" s="50" t="s">
        <v>30</v>
      </c>
      <c r="C24" s="63">
        <v>24000000</v>
      </c>
      <c r="D24" s="52">
        <v>13000000</v>
      </c>
      <c r="E24" s="31">
        <v>958158.56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958158.56</v>
      </c>
    </row>
    <row r="25" spans="2:17" s="22" customFormat="1" ht="30" x14ac:dyDescent="0.25">
      <c r="B25" s="50" t="s">
        <v>31</v>
      </c>
      <c r="C25" s="63">
        <v>32358963</v>
      </c>
      <c r="D25" s="52"/>
      <c r="E25" s="31">
        <v>2879213.16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2879213.16</v>
      </c>
    </row>
    <row r="26" spans="2:17" s="22" customFormat="1" ht="30" x14ac:dyDescent="0.25">
      <c r="B26" s="50" t="s">
        <v>32</v>
      </c>
      <c r="C26" s="63">
        <v>32359000</v>
      </c>
      <c r="D26" s="52"/>
      <c r="E26" s="31">
        <v>3129194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3129194</v>
      </c>
    </row>
    <row r="27" spans="2:17" s="22" customFormat="1" x14ac:dyDescent="0.25">
      <c r="B27" s="50" t="s">
        <v>33</v>
      </c>
      <c r="C27" s="63">
        <v>4275000</v>
      </c>
      <c r="D27" s="52"/>
      <c r="E27" s="31">
        <v>0</v>
      </c>
      <c r="F27" s="31">
        <v>0</v>
      </c>
      <c r="G27" s="31">
        <v>0</v>
      </c>
      <c r="H27" s="31">
        <v>0</v>
      </c>
      <c r="I27" s="31"/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8" spans="2:17" s="22" customFormat="1" x14ac:dyDescent="0.25">
      <c r="B28" s="27" t="s">
        <v>34</v>
      </c>
      <c r="C28" s="28">
        <f>+C29+C30+C31+C32+C33+C34+C35+C36+C38</f>
        <v>599277599</v>
      </c>
      <c r="D28" s="52"/>
      <c r="E28" s="29">
        <f>+E29+E30+E31+E32+E33+E34+E35+E36+E37+E38</f>
        <v>30366779.620000001</v>
      </c>
      <c r="F28" s="29">
        <f t="shared" ref="F28:L28" si="4">+F29+F30+F31+F32+F33+F34+F35+F36+F37+F38</f>
        <v>0</v>
      </c>
      <c r="G28" s="29">
        <f t="shared" si="4"/>
        <v>0</v>
      </c>
      <c r="H28" s="29">
        <v>0</v>
      </c>
      <c r="I28" s="29">
        <f t="shared" si="4"/>
        <v>0</v>
      </c>
      <c r="J28" s="29">
        <v>0</v>
      </c>
      <c r="K28" s="29">
        <f t="shared" si="4"/>
        <v>0</v>
      </c>
      <c r="L28" s="29">
        <f t="shared" si="4"/>
        <v>0</v>
      </c>
      <c r="M28" s="29">
        <f>+M29+M30+M31+M32+M33+M34+M35+M36+M37+M38</f>
        <v>0</v>
      </c>
      <c r="N28" s="29">
        <f t="shared" ref="N28:P28" si="5">+N29+N30+N31+N32+N33+N34+N35+N36+N37+N38</f>
        <v>0</v>
      </c>
      <c r="O28" s="29">
        <f t="shared" si="5"/>
        <v>0</v>
      </c>
      <c r="P28" s="29">
        <f t="shared" si="5"/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30366779.620000001</v>
      </c>
    </row>
    <row r="29" spans="2:17" s="22" customFormat="1" x14ac:dyDescent="0.25">
      <c r="B29" s="50" t="s">
        <v>35</v>
      </c>
      <c r="C29" s="63">
        <v>18022000</v>
      </c>
      <c r="D29" s="52"/>
      <c r="E29" s="31">
        <v>2615075.6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2615075.6</v>
      </c>
    </row>
    <row r="30" spans="2:17" s="22" customFormat="1" x14ac:dyDescent="0.25">
      <c r="B30" s="50" t="s">
        <v>36</v>
      </c>
      <c r="C30" s="63">
        <v>3600000</v>
      </c>
      <c r="D30" s="52"/>
      <c r="E30" s="31">
        <v>46700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46700</v>
      </c>
    </row>
    <row r="31" spans="2:17" s="22" customFormat="1" x14ac:dyDescent="0.25">
      <c r="B31" s="50" t="s">
        <v>37</v>
      </c>
      <c r="C31" s="63">
        <v>5706000</v>
      </c>
      <c r="D31" s="52"/>
      <c r="E31" s="31"/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2" spans="2:17" s="22" customFormat="1" x14ac:dyDescent="0.25">
      <c r="B32" s="50" t="s">
        <v>38</v>
      </c>
      <c r="C32" s="63">
        <v>392829402</v>
      </c>
      <c r="D32" s="52">
        <v>-4800000</v>
      </c>
      <c r="E32" s="31">
        <v>25239719.02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25239719.02</v>
      </c>
    </row>
    <row r="33" spans="2:17" s="22" customFormat="1" ht="33" customHeight="1" x14ac:dyDescent="0.25">
      <c r="B33" s="50" t="s">
        <v>39</v>
      </c>
      <c r="C33" s="63">
        <v>1287000</v>
      </c>
      <c r="D33" s="52"/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s="22" customFormat="1" ht="30" x14ac:dyDescent="0.25">
      <c r="B34" s="50" t="s">
        <v>40</v>
      </c>
      <c r="C34" s="63">
        <v>424500</v>
      </c>
      <c r="D34" s="52"/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5" spans="2:17" s="22" customFormat="1" ht="30" x14ac:dyDescent="0.25">
      <c r="B35" s="50" t="s">
        <v>41</v>
      </c>
      <c r="C35" s="63">
        <v>112434316</v>
      </c>
      <c r="D35" s="52">
        <v>-6300000</v>
      </c>
      <c r="E35" s="31">
        <v>61455.4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61455.4</v>
      </c>
    </row>
    <row r="36" spans="2:17" s="22" customFormat="1" x14ac:dyDescent="0.25">
      <c r="B36" s="50" t="s">
        <v>104</v>
      </c>
      <c r="C36" s="63">
        <v>0</v>
      </c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ht="30" x14ac:dyDescent="0.25">
      <c r="B37" s="50" t="s">
        <v>42</v>
      </c>
      <c r="C37" s="63">
        <v>0</v>
      </c>
      <c r="D37" s="52"/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s="22" customFormat="1" x14ac:dyDescent="0.25">
      <c r="B38" s="50" t="s">
        <v>43</v>
      </c>
      <c r="C38" s="63">
        <v>64974381</v>
      </c>
      <c r="D38" s="52"/>
      <c r="E38" s="31">
        <v>2403829.6</v>
      </c>
      <c r="F38" s="31">
        <v>0</v>
      </c>
      <c r="G38" s="31">
        <v>0</v>
      </c>
      <c r="H38" s="31"/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2403829.6</v>
      </c>
    </row>
    <row r="39" spans="2:17" s="23" customFormat="1" x14ac:dyDescent="0.25">
      <c r="B39" s="27" t="s">
        <v>44</v>
      </c>
      <c r="C39" s="28">
        <v>0</v>
      </c>
      <c r="D39" s="53"/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f>SUBTOTAL(109,M40:M46)</f>
        <v>0</v>
      </c>
      <c r="N39" s="35">
        <f>SUBTOTAL(109,N40:N46)</f>
        <v>0</v>
      </c>
      <c r="O39" s="35">
        <v>0</v>
      </c>
      <c r="P39" s="35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x14ac:dyDescent="0.25">
      <c r="B40" s="50" t="s">
        <v>45</v>
      </c>
      <c r="C40" s="63">
        <v>0</v>
      </c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46</v>
      </c>
      <c r="C41" s="63">
        <v>0</v>
      </c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47</v>
      </c>
      <c r="C42" s="63">
        <v>0</v>
      </c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48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ht="30" x14ac:dyDescent="0.25">
      <c r="B44" s="50" t="s">
        <v>49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x14ac:dyDescent="0.25">
      <c r="B45" s="50" t="s">
        <v>50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0" x14ac:dyDescent="0.25">
      <c r="B46" s="50" t="s">
        <v>51</v>
      </c>
      <c r="C46" s="63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ht="33.75" customHeight="1" x14ac:dyDescent="0.25">
      <c r="B47" s="34" t="s">
        <v>52</v>
      </c>
      <c r="C47" s="51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x14ac:dyDescent="0.25">
      <c r="B48" s="50" t="s">
        <v>53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54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55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56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ht="30" x14ac:dyDescent="0.25">
      <c r="B52" s="50" t="s">
        <v>57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x14ac:dyDescent="0.25">
      <c r="B53" s="50" t="s">
        <v>58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ht="30" x14ac:dyDescent="0.25">
      <c r="B54" s="50" t="s">
        <v>59</v>
      </c>
      <c r="C54" s="63"/>
      <c r="D54" s="52"/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s="22" customFormat="1" x14ac:dyDescent="0.25">
      <c r="B55" s="27" t="s">
        <v>60</v>
      </c>
      <c r="C55" s="28">
        <f>+C56+C57+C58+C59+C60+C63</f>
        <v>41965000</v>
      </c>
      <c r="D55" s="52"/>
      <c r="E55" s="29">
        <f t="shared" ref="E55:L55" si="6">+E56+E57+E58+E59+E60+E61+E62+E63</f>
        <v>0</v>
      </c>
      <c r="F55" s="29">
        <f t="shared" si="6"/>
        <v>0</v>
      </c>
      <c r="G55" s="29">
        <f t="shared" si="6"/>
        <v>0</v>
      </c>
      <c r="H55" s="29">
        <f t="shared" si="6"/>
        <v>0</v>
      </c>
      <c r="I55" s="29">
        <f t="shared" si="6"/>
        <v>0</v>
      </c>
      <c r="J55" s="29">
        <v>0</v>
      </c>
      <c r="K55" s="29">
        <f t="shared" si="6"/>
        <v>0</v>
      </c>
      <c r="L55" s="29">
        <f t="shared" si="6"/>
        <v>0</v>
      </c>
      <c r="M55" s="29">
        <f>+M56+M57+M58+M59+M60+M61+M62+M63</f>
        <v>0</v>
      </c>
      <c r="N55" s="29">
        <f t="shared" ref="N55:P55" si="7">+N56+N57+N58+N59+N60+N61+N62+N63</f>
        <v>0</v>
      </c>
      <c r="O55" s="29">
        <f t="shared" si="7"/>
        <v>0</v>
      </c>
      <c r="P55" s="29">
        <f t="shared" si="7"/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s="22" customFormat="1" x14ac:dyDescent="0.25">
      <c r="B56" s="50" t="s">
        <v>61</v>
      </c>
      <c r="C56" s="63">
        <v>6725000</v>
      </c>
      <c r="D56" s="52"/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s="22" customFormat="1" x14ac:dyDescent="0.25">
      <c r="B57" s="50" t="s">
        <v>62</v>
      </c>
      <c r="C57" s="63">
        <v>250000</v>
      </c>
      <c r="D57" s="52"/>
      <c r="E57" s="31">
        <v>0</v>
      </c>
      <c r="F57" s="31">
        <v>0</v>
      </c>
      <c r="G57" s="31">
        <v>0</v>
      </c>
      <c r="H57" s="31"/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s="22" customFormat="1" ht="30" x14ac:dyDescent="0.25">
      <c r="B58" s="50" t="s">
        <v>63</v>
      </c>
      <c r="C58" s="63">
        <v>17200000</v>
      </c>
      <c r="D58" s="52"/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s="22" customFormat="1" ht="30" x14ac:dyDescent="0.25">
      <c r="B59" s="50" t="s">
        <v>64</v>
      </c>
      <c r="C59" s="63">
        <v>0</v>
      </c>
      <c r="D59" s="52"/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s="22" customFormat="1" x14ac:dyDescent="0.25">
      <c r="B60" s="50" t="s">
        <v>65</v>
      </c>
      <c r="C60" s="63">
        <v>17390000</v>
      </c>
      <c r="D60" s="52"/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s="22" customFormat="1" x14ac:dyDescent="0.25">
      <c r="B61" s="50" t="s">
        <v>66</v>
      </c>
      <c r="C61" s="63">
        <v>0</v>
      </c>
      <c r="D61" s="52"/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67</v>
      </c>
      <c r="C62" s="63">
        <v>0</v>
      </c>
      <c r="D62" s="52"/>
      <c r="E62" s="31">
        <v>0</v>
      </c>
      <c r="F62" s="31">
        <v>0</v>
      </c>
      <c r="G62" s="31">
        <v>0</v>
      </c>
      <c r="H62" s="31"/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x14ac:dyDescent="0.25">
      <c r="B63" s="50" t="s">
        <v>68</v>
      </c>
      <c r="C63" s="63">
        <v>400000</v>
      </c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ht="30" x14ac:dyDescent="0.25">
      <c r="B64" s="50" t="s">
        <v>69</v>
      </c>
      <c r="C64" s="63">
        <v>0</v>
      </c>
      <c r="D64" s="52"/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27" t="s">
        <v>70</v>
      </c>
      <c r="C65" s="28">
        <f>+C66</f>
        <v>1000000</v>
      </c>
      <c r="D65" s="52"/>
      <c r="E65" s="31">
        <f>+E66+E67+E68+E69</f>
        <v>0</v>
      </c>
      <c r="F65" s="31">
        <f t="shared" ref="F65:O65" si="8">+F66+F67+F68+F69</f>
        <v>0</v>
      </c>
      <c r="G65" s="31">
        <f t="shared" si="8"/>
        <v>0</v>
      </c>
      <c r="H65" s="31">
        <f t="shared" si="8"/>
        <v>0</v>
      </c>
      <c r="I65" s="31">
        <f t="shared" si="8"/>
        <v>0</v>
      </c>
      <c r="J65" s="31">
        <f t="shared" si="8"/>
        <v>0</v>
      </c>
      <c r="K65" s="31">
        <f t="shared" si="8"/>
        <v>0</v>
      </c>
      <c r="L65" s="31">
        <f t="shared" si="8"/>
        <v>0</v>
      </c>
      <c r="M65" s="31">
        <f t="shared" si="8"/>
        <v>0</v>
      </c>
      <c r="N65" s="31">
        <f t="shared" si="8"/>
        <v>0</v>
      </c>
      <c r="O65" s="31">
        <f t="shared" si="8"/>
        <v>0</v>
      </c>
      <c r="P65" s="31">
        <f>+P66+P67+P68+P69</f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s="22" customFormat="1" x14ac:dyDescent="0.25">
      <c r="B66" s="50" t="s">
        <v>71</v>
      </c>
      <c r="C66" s="63">
        <v>1000000</v>
      </c>
      <c r="D66" s="52"/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s="22" customFormat="1" x14ac:dyDescent="0.25">
      <c r="B67" s="50" t="s">
        <v>72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x14ac:dyDescent="0.25">
      <c r="B68" s="50" t="s">
        <v>73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50" t="s">
        <v>74</v>
      </c>
      <c r="C69" s="63"/>
      <c r="D69" s="52"/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ht="30" x14ac:dyDescent="0.25">
      <c r="B70" s="27" t="s">
        <v>75</v>
      </c>
      <c r="C70" s="28"/>
      <c r="D70" s="52"/>
      <c r="E70" s="35"/>
      <c r="F70" s="35">
        <v>0</v>
      </c>
      <c r="G70" s="32"/>
      <c r="H70" s="33"/>
      <c r="I70" s="33">
        <v>0</v>
      </c>
      <c r="J70" s="33"/>
      <c r="K70" s="33">
        <v>0</v>
      </c>
      <c r="L70" s="33">
        <v>0</v>
      </c>
      <c r="M70" s="33"/>
      <c r="N70" s="33"/>
      <c r="O70" s="33">
        <v>0</v>
      </c>
      <c r="P70" s="33">
        <f>+P71+P72</f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x14ac:dyDescent="0.25">
      <c r="B71" s="50" t="s">
        <v>76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ht="30" x14ac:dyDescent="0.25">
      <c r="B72" s="50" t="s">
        <v>77</v>
      </c>
      <c r="C72" s="63"/>
      <c r="D72" s="52"/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27" t="s">
        <v>78</v>
      </c>
      <c r="C73" s="28"/>
      <c r="D73" s="52"/>
      <c r="E73" s="35"/>
      <c r="F73" s="35">
        <v>0</v>
      </c>
      <c r="G73" s="32"/>
      <c r="H73" s="33"/>
      <c r="I73" s="33">
        <v>0</v>
      </c>
      <c r="J73" s="33"/>
      <c r="K73" s="33">
        <v>0</v>
      </c>
      <c r="L73" s="33"/>
      <c r="M73" s="33"/>
      <c r="N73" s="33"/>
      <c r="O73" s="33">
        <v>0</v>
      </c>
      <c r="P73" s="33">
        <f>+P74+P75+P76</f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79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x14ac:dyDescent="0.25">
      <c r="B75" s="50" t="s">
        <v>80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ht="30" x14ac:dyDescent="0.25">
      <c r="B76" s="50" t="s">
        <v>81</v>
      </c>
      <c r="C76" s="63"/>
      <c r="D76" s="52"/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s="22" customFormat="1" x14ac:dyDescent="0.25">
      <c r="B77" s="36" t="s">
        <v>82</v>
      </c>
      <c r="C77" s="64"/>
      <c r="D77" s="64"/>
      <c r="E77" s="37">
        <f t="shared" ref="E77:P77" si="9">+E73+E70+E65+E55+E47+E39+E28+E18+E12</f>
        <v>38384085.090000004</v>
      </c>
      <c r="F77" s="37">
        <f t="shared" si="9"/>
        <v>0</v>
      </c>
      <c r="G77" s="37">
        <f t="shared" si="9"/>
        <v>0</v>
      </c>
      <c r="H77" s="37">
        <f t="shared" si="9"/>
        <v>0</v>
      </c>
      <c r="I77" s="37">
        <f t="shared" si="9"/>
        <v>0</v>
      </c>
      <c r="J77" s="37">
        <f t="shared" si="9"/>
        <v>0</v>
      </c>
      <c r="K77" s="37">
        <f t="shared" si="9"/>
        <v>0</v>
      </c>
      <c r="L77" s="37">
        <f t="shared" si="9"/>
        <v>0</v>
      </c>
      <c r="M77" s="37">
        <f t="shared" si="9"/>
        <v>0</v>
      </c>
      <c r="N77" s="37">
        <f t="shared" si="9"/>
        <v>0</v>
      </c>
      <c r="O77" s="37">
        <f t="shared" si="9"/>
        <v>0</v>
      </c>
      <c r="P77" s="37">
        <f t="shared" si="9"/>
        <v>0</v>
      </c>
      <c r="Q7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38384085.090000004</v>
      </c>
    </row>
    <row r="78" spans="2:17" x14ac:dyDescent="0.25">
      <c r="B78" s="38"/>
      <c r="C78" s="51"/>
      <c r="D78" s="54"/>
      <c r="E78" s="31"/>
      <c r="F78" s="32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83</v>
      </c>
      <c r="C79" s="28"/>
      <c r="D79" s="54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7" t="s">
        <v>84</v>
      </c>
      <c r="C80" s="28"/>
      <c r="D80" s="54"/>
      <c r="E80" s="35"/>
      <c r="F80" s="32"/>
      <c r="G80" s="32"/>
      <c r="H80" s="33"/>
      <c r="I80" s="33"/>
      <c r="J80" s="33"/>
      <c r="K80" s="33"/>
      <c r="L80" s="33"/>
      <c r="M80" s="33"/>
      <c r="N80" s="33"/>
      <c r="O80" s="33"/>
      <c r="P80" s="33"/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85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30" t="s">
        <v>86</v>
      </c>
      <c r="C82" s="63"/>
      <c r="D82" s="54"/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7" t="s">
        <v>87</v>
      </c>
      <c r="C83" s="28"/>
      <c r="D83" s="54"/>
      <c r="E83" s="35"/>
      <c r="F83" s="32"/>
      <c r="G83" s="32"/>
      <c r="H83" s="33"/>
      <c r="I83" s="33"/>
      <c r="J83" s="33"/>
      <c r="K83" s="33"/>
      <c r="L83" s="33"/>
      <c r="M83" s="33"/>
      <c r="N83" s="33"/>
      <c r="O83" s="33"/>
      <c r="P83" s="33"/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88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30" t="s">
        <v>89</v>
      </c>
      <c r="C85" s="63"/>
      <c r="D85" s="54"/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7" t="s">
        <v>90</v>
      </c>
      <c r="C86" s="28"/>
      <c r="D86" s="54"/>
      <c r="E86" s="35"/>
      <c r="F86" s="32"/>
      <c r="G86" s="32"/>
      <c r="H86" s="33"/>
      <c r="I86" s="33"/>
      <c r="J86" s="33"/>
      <c r="K86" s="33"/>
      <c r="L86" s="33"/>
      <c r="M86" s="33"/>
      <c r="N86" s="33"/>
      <c r="O86" s="33"/>
      <c r="P86" s="33"/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0" t="s">
        <v>91</v>
      </c>
      <c r="C87" s="63"/>
      <c r="D87" s="54"/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6" t="s">
        <v>92</v>
      </c>
      <c r="C88" s="64"/>
      <c r="D88" s="54"/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f t="shared" ref="O88:P88" si="10">SUM(O81:O87)</f>
        <v>0</v>
      </c>
      <c r="P88" s="37">
        <f t="shared" si="10"/>
        <v>0</v>
      </c>
      <c r="Q88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5"/>
      <c r="D89" s="55"/>
      <c r="E89" s="24"/>
      <c r="F89" s="24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6">
        <f>+C12+C18+C28+C55+C65</f>
        <v>856955382</v>
      </c>
      <c r="D90" s="3"/>
      <c r="E90" s="25">
        <f>E77+E88</f>
        <v>38384085.090000004</v>
      </c>
      <c r="F90" s="25">
        <f t="shared" ref="F90:O90" si="11">F77+F88</f>
        <v>0</v>
      </c>
      <c r="G90" s="25">
        <f t="shared" si="11"/>
        <v>0</v>
      </c>
      <c r="H90" s="25">
        <f t="shared" si="11"/>
        <v>0</v>
      </c>
      <c r="I90" s="25">
        <f t="shared" si="11"/>
        <v>0</v>
      </c>
      <c r="J90" s="25">
        <f t="shared" si="11"/>
        <v>0</v>
      </c>
      <c r="K90" s="25">
        <f t="shared" si="11"/>
        <v>0</v>
      </c>
      <c r="L90" s="25">
        <f t="shared" si="11"/>
        <v>0</v>
      </c>
      <c r="M90" s="25">
        <f t="shared" si="11"/>
        <v>0</v>
      </c>
      <c r="N90" s="25">
        <f t="shared" si="11"/>
        <v>0</v>
      </c>
      <c r="O90" s="25">
        <f t="shared" si="11"/>
        <v>0</v>
      </c>
      <c r="P90" s="25">
        <f>P77+P88</f>
        <v>0</v>
      </c>
      <c r="Q90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38384085.090000004</v>
      </c>
    </row>
    <row r="91" spans="2:17" s="6" customFormat="1" ht="15.75" x14ac:dyDescent="0.25">
      <c r="B91" s="4" t="s">
        <v>94</v>
      </c>
      <c r="C91" s="67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8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8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8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8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8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18.75" x14ac:dyDescent="0.3">
      <c r="B97" s="77" t="s">
        <v>111</v>
      </c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9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9"/>
      <c r="D99"/>
      <c r="E99" s="78" t="s">
        <v>110</v>
      </c>
      <c r="F99" s="78"/>
      <c r="G99" s="78"/>
      <c r="H99" s="41"/>
      <c r="I99" s="41"/>
      <c r="J99" s="79" t="s">
        <v>105</v>
      </c>
      <c r="K99" s="79"/>
      <c r="L99" s="79"/>
      <c r="M99" s="2"/>
      <c r="N99" s="2"/>
      <c r="O99" s="2"/>
      <c r="P99" s="2"/>
    </row>
    <row r="100" spans="1:16" s="10" customFormat="1" ht="18" x14ac:dyDescent="0.25">
      <c r="B100" s="11"/>
      <c r="D100" s="11"/>
      <c r="E100" s="84" t="s">
        <v>106</v>
      </c>
      <c r="F100" s="84"/>
      <c r="G100" s="84"/>
      <c r="H100" s="39"/>
      <c r="I100" s="39"/>
      <c r="J100" s="83" t="s">
        <v>109</v>
      </c>
      <c r="K100" s="83"/>
      <c r="L100" s="83"/>
      <c r="M100" s="12"/>
      <c r="N100" s="12"/>
      <c r="O100" s="12"/>
      <c r="P100" s="12"/>
    </row>
    <row r="101" spans="1:16" s="14" customFormat="1" ht="18" x14ac:dyDescent="0.25">
      <c r="A101" s="13"/>
      <c r="C101" s="26"/>
      <c r="E101" s="26"/>
      <c r="F101" s="39"/>
      <c r="G101" s="39"/>
      <c r="H101" s="39"/>
      <c r="I101" s="39"/>
      <c r="J101" s="44"/>
      <c r="K101" s="44"/>
      <c r="L101" s="26"/>
      <c r="M101" s="26"/>
      <c r="N101" s="26"/>
      <c r="O101" s="26"/>
      <c r="P101" s="26"/>
    </row>
    <row r="102" spans="1:16" s="14" customFormat="1" ht="15" customHeight="1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39"/>
      <c r="G105" s="39"/>
      <c r="H105" s="39"/>
      <c r="I105" s="39"/>
      <c r="J105" s="39"/>
      <c r="K105" s="39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79"/>
      <c r="K106" s="79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26"/>
      <c r="G107"/>
      <c r="H107"/>
      <c r="I107"/>
      <c r="J107" s="79"/>
      <c r="K107" s="79"/>
      <c r="L107" s="26"/>
      <c r="M107" s="26"/>
      <c r="N107" s="26"/>
      <c r="O107" s="26"/>
      <c r="P107" s="26"/>
    </row>
    <row r="108" spans="1:16" s="14" customFormat="1" ht="18" x14ac:dyDescent="0.25">
      <c r="A108" s="15"/>
      <c r="C108" s="26"/>
      <c r="E108" s="26"/>
      <c r="F108" s="40"/>
      <c r="G108" s="40"/>
      <c r="H108" s="40"/>
      <c r="I108" s="39"/>
      <c r="J108" s="45"/>
      <c r="K108" s="46"/>
      <c r="L108" s="26"/>
      <c r="M108" s="26"/>
      <c r="N108" s="26"/>
      <c r="O108" s="26"/>
      <c r="P108" s="26"/>
    </row>
    <row r="109" spans="1:16" s="14" customFormat="1" ht="15" customHeight="1" x14ac:dyDescent="0.2">
      <c r="A109" s="15"/>
      <c r="C109" s="26"/>
      <c r="E109" s="26"/>
      <c r="F109" s="26"/>
      <c r="G109" s="26"/>
      <c r="H109" s="42"/>
      <c r="I109" s="43"/>
      <c r="J109" s="43"/>
      <c r="K109" s="26"/>
      <c r="L109" s="26"/>
      <c r="M109" s="26"/>
      <c r="N109" s="26"/>
      <c r="O109" s="26"/>
      <c r="P109" s="26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ENERO</vt:lpstr>
      <vt:lpstr>'EJE. PORTAL ENERO'!Área_de_impresión</vt:lpstr>
      <vt:lpstr>'EJE. PORTAL ENERO'!Títulos_a_imprimir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Guillermina Martinez Reyes</cp:lastModifiedBy>
  <cp:lastPrinted>2025-02-18T16:07:13Z</cp:lastPrinted>
  <dcterms:created xsi:type="dcterms:W3CDTF">2019-02-08T13:48:25Z</dcterms:created>
  <dcterms:modified xsi:type="dcterms:W3CDTF">2025-02-18T16:12:02Z</dcterms:modified>
</cp:coreProperties>
</file>