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F00BE2F3-2BD0-434D-94F8-DE7CEF5A9162}" xr6:coauthVersionLast="47" xr6:coauthVersionMax="47" xr10:uidLastSave="{00000000-0000-0000-0000-000000000000}"/>
  <bookViews>
    <workbookView xWindow="-21720" yWindow="-1635" windowWidth="21840" windowHeight="13140" xr2:uid="{00000000-000D-0000-FFFF-FFFF00000000}"/>
  </bookViews>
  <sheets>
    <sheet name="EJE. PORTAL SEPT." sheetId="1" r:id="rId1"/>
  </sheets>
  <definedNames>
    <definedName name="_xlnm.Print_Area" localSheetId="0">'EJE. PORTAL SEPT.'!$A$1:$Q$101</definedName>
    <definedName name="_xlnm.Print_Titles" localSheetId="0">'EJE. PORTAL SEPT.'!$1:$7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8" i="1" l="1"/>
  <c r="K55" i="1" l="1"/>
  <c r="N55" i="1" l="1"/>
  <c r="M55" i="1"/>
  <c r="L55" i="1"/>
  <c r="J55" i="1"/>
  <c r="O18" i="1"/>
  <c r="N18" i="1"/>
  <c r="M18" i="1"/>
  <c r="L18" i="1"/>
  <c r="K18" i="1"/>
  <c r="J18" i="1"/>
  <c r="N28" i="1"/>
  <c r="L28" i="1"/>
  <c r="K28" i="1"/>
  <c r="J28" i="1"/>
  <c r="H55" i="1" l="1"/>
  <c r="H28" i="1"/>
  <c r="F55" i="1" l="1"/>
  <c r="E28" i="1" l="1"/>
  <c r="C55" i="1"/>
  <c r="Q10" i="1" l="1"/>
  <c r="C65" i="1"/>
  <c r="C28" i="1"/>
  <c r="C18" i="1"/>
  <c r="C12" i="1"/>
  <c r="C10" i="1" l="1"/>
  <c r="C90" i="1"/>
  <c r="F18" i="1"/>
  <c r="N39" i="1" l="1"/>
  <c r="N12" i="1" l="1"/>
  <c r="M39" i="1" l="1"/>
  <c r="H18" i="1" l="1"/>
  <c r="F12" i="1" l="1"/>
  <c r="Q26" i="1"/>
  <c r="Q20" i="1"/>
  <c r="Q21" i="1"/>
  <c r="Q22" i="1"/>
  <c r="Q25" i="1"/>
  <c r="O55" i="1" l="1"/>
  <c r="P55" i="1"/>
  <c r="O28" i="1"/>
  <c r="P28" i="1"/>
  <c r="P18" i="1"/>
  <c r="O12" i="1"/>
  <c r="P12" i="1"/>
  <c r="E55" i="1"/>
  <c r="G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H77" i="1" s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1" i="1"/>
  <c r="Q82" i="1"/>
  <c r="Q83" i="1"/>
  <c r="Q84" i="1"/>
  <c r="Q85" i="1"/>
  <c r="Q86" i="1"/>
  <c r="Q87" i="1"/>
  <c r="Q11" i="1"/>
  <c r="H80" i="1" l="1"/>
  <c r="Q80" i="1" s="1"/>
  <c r="H90" i="1"/>
  <c r="Q65" i="1"/>
  <c r="P77" i="1"/>
  <c r="O77" i="1"/>
  <c r="N77" i="1"/>
  <c r="N90" i="1" s="1"/>
  <c r="Q39" i="1"/>
  <c r="M77" i="1"/>
  <c r="G77" i="1"/>
  <c r="G90" i="1" s="1"/>
  <c r="L12" i="1"/>
  <c r="M90" i="1" l="1"/>
  <c r="L77" i="1" l="1"/>
  <c r="L90" i="1" s="1"/>
  <c r="Q19" i="1"/>
  <c r="Q56" i="1" l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<sst xmlns="http://schemas.openxmlformats.org/spreadsheetml/2006/main" count="112" uniqueCount="112">
  <si>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</si>
  <si>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</si>
  <si>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</si>
  <si>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</si>
  <si>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</si>
  <si>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</si>
  <si>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</si>
  <si>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</si>
  <si>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</si>
  <si>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</si>
  <si>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</si>
  <si>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</si>
  <si>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</si>
  <si>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</si>
  <si>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</si>
  <si>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</si>
  <si>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</si>
  <si>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</si>
  <si>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</si>
  <si>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</si>
  <si>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</si>
  <si>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</si>
  <si>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</si>
  <si>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</si>
  <si>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</si>
  <si>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</si>
  <si>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</si>
  <si>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</si>
  <si>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</si>
  <si>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</si>
  <si>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</si>
  <si>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</si>
  <si>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</si>
  <si>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</si>
  <si>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</si>
  <si>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</si>
  <si>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</si>
  <si>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</si>
  <si>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</si>
  <si>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</si>
  <si>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</si>
  <si>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</si>
  <si>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</si>
  <si>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</si>
  <si>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</si>
  <si>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</si>
  <si>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</si>
  <si>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</si>
  <si>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</si>
  <si>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</si>
  <si>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</si>
  <si>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</si>
  <si>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</si>
  <si>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</si>
  <si>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</si>
  <si>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</si>
  <si>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</si>
  <si>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</si>
  <si>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</si>
  <si>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</si>
  <si>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</si>
  <si>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</si>
  <si>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</si>
  <si>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</si>
  <si>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</si>
  <si>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</si>
  <si>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</si>
  <si>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</si>
  <si>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</si>
  <si>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</si>
  <si>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</si>
  <si>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</si>
  <si>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</si>
  <si>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</si>
  <si>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</si>
  <si>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</si>
  <si>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</si>
  <si>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</si>
  <si>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</si>
  <si>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</si>
  <si>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</si>
  <si>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</si>
  <si>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</si>
  <si>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</si>
  <si>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</si>
  <si>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</si>
  <si>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</si>
  <si>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</si>
  <si>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</si>
  <si>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</si>
  <si>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</si>
  <si>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</si>
  <si>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</si>
  <si>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</si>
  <si>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</si>
  <si>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</si>
  <si>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</si>
  <si>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</si>
  <si>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</si>
  <si>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</si>
  <si>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</si>
  <si>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</si>
  <si>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</si>
  <si>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</si>
  <si>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</si>
  <si>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</si>
  <si>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</si>
  <si>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</si>
  <si>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9995</t>
  </si>
  <si>
    <t xml:space="preserve">Revisado por: Contador General </t>
  </si>
  <si>
    <t xml:space="preserve">Licda. Lisa Pérez </t>
  </si>
  <si>
    <t>Licda. Ana Teresa Vendrell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</si>
</sst>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43" fontId="18" fillId="0" borderId="0" xfId="1" applyFont="1" applyAlignment="1">
      <alignment vertical="center"/>
    </xf>
    <xf numFmtId="0" fontId="9" fillId="0" borderId="0" xfId="2" applyFont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85" zoomScale="85" zoomScaleNormal="85" zoomScaleSheetLayoutView="85" workbookViewId="0">
      <pane xSplit="1" topLeftCell="C1" activePane="topRight" state="frozen"/>
      <selection activeCell="B1" sqref="B1"/>
      <selection pane="topRight" activeCell="I97" sqref="I97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31" style="2" customWidth="1"/>
    <col min="10" max="10" width="31.140625" style="2" customWidth="1"/>
    <col min="11" max="11" width="23.42578125" style="2" customWidth="1"/>
    <col min="12" max="12" width="30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7" t="s">
        <v>102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2:17" ht="18" x14ac:dyDescent="0.25">
      <c r="B2" s="77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2:17" ht="18.75" customHeight="1" x14ac:dyDescent="0.25">
      <c r="B3" s="77" t="s">
        <v>1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</row>
    <row r="4" spans="2:17" ht="18.75" customHeight="1" x14ac:dyDescent="0.25">
      <c r="B4" s="77" t="s">
        <v>103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</row>
    <row r="5" spans="2:17" ht="15" customHeight="1" x14ac:dyDescent="0.25">
      <c r="B5" s="78" t="s">
        <v>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</row>
    <row r="6" spans="2:17" ht="15" customHeight="1" x14ac:dyDescent="0.25">
      <c r="B6" s="79">
        <v>45930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2:17" x14ac:dyDescent="0.25">
      <c r="B7" s="78" t="s">
        <v>3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2:17" x14ac:dyDescent="0.25">
      <c r="B8" s="45"/>
      <c r="C8" s="57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2:17" ht="31.5" x14ac:dyDescent="0.25">
      <c r="B9" s="46" t="s">
        <v>4</v>
      </c>
      <c r="C9" s="58" t="s">
        <v>106</v>
      </c>
      <c r="D9" s="56" t="s">
        <v>105</v>
      </c>
      <c r="E9" s="47" t="s">
        <v>6</v>
      </c>
      <c r="F9" s="47" t="s">
        <v>7</v>
      </c>
      <c r="G9" s="47" t="s">
        <v>8</v>
      </c>
      <c r="H9" s="47" t="s">
        <v>9</v>
      </c>
      <c r="I9" s="47" t="s">
        <v>101</v>
      </c>
      <c r="J9" s="47" t="s">
        <v>10</v>
      </c>
      <c r="K9" s="47" t="s">
        <v>11</v>
      </c>
      <c r="L9" s="47" t="s">
        <v>12</v>
      </c>
      <c r="M9" s="47" t="s">
        <v>13</v>
      </c>
      <c r="N9" s="47" t="s">
        <v>14</v>
      </c>
      <c r="O9" s="47" t="s">
        <v>15</v>
      </c>
      <c r="P9" s="47" t="s">
        <v>16</v>
      </c>
      <c r="Q9" s="55" t="s">
        <v>5</v>
      </c>
    </row>
    <row r="10" spans="2:17" s="66" customFormat="1" ht="15.75" x14ac:dyDescent="0.25">
      <c r="B10" s="67"/>
      <c r="C10" s="68">
        <f>+C12+C18+C28+C55+C65</f>
        <v>856955382</v>
      </c>
      <c r="D10" s="69"/>
      <c r="E10" s="70"/>
      <c r="F10" s="71"/>
      <c r="G10" s="71"/>
      <c r="H10" s="72"/>
      <c r="I10" s="72"/>
      <c r="J10" s="72"/>
      <c r="K10" s="72"/>
      <c r="L10" s="72"/>
      <c r="M10" s="72"/>
      <c r="N10" s="72"/>
      <c r="O10" s="72"/>
      <c r="P10" s="72"/>
      <c r="Q1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6" t="s">
        <v>17</v>
      </c>
      <c r="C11" s="27"/>
      <c r="D11" s="49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6" t="s">
        <v>18</v>
      </c>
      <c r="C12" s="27">
        <f>+C13+C14+C17</f>
        <v>83981040</v>
      </c>
      <c r="D12" s="49"/>
      <c r="E12" s="28">
        <f t="shared" ref="E12:N12" si="0">+E13+E14+E17+E15+E16</f>
        <v>0</v>
      </c>
      <c r="F12" s="28">
        <f t="shared" si="0"/>
        <v>0</v>
      </c>
      <c r="G12" s="28">
        <f t="shared" si="0"/>
        <v>0</v>
      </c>
      <c r="H12" s="28">
        <f t="shared" si="0"/>
        <v>27504277.609999999</v>
      </c>
      <c r="I12" s="28">
        <f t="shared" si="0"/>
        <v>0</v>
      </c>
      <c r="J12" s="28">
        <f t="shared" si="0"/>
        <v>0</v>
      </c>
      <c r="K12" s="28">
        <f t="shared" si="0"/>
        <v>0</v>
      </c>
      <c r="L12" s="28">
        <f t="shared" si="0"/>
        <v>0</v>
      </c>
      <c r="M12" s="28">
        <f t="shared" si="0"/>
        <v>31429271.309999999</v>
      </c>
      <c r="N12" s="28">
        <f t="shared" si="0"/>
        <v>0</v>
      </c>
      <c r="O12" s="28">
        <f t="shared" ref="O12" si="1">+O13+O14+O17+O15+O16</f>
        <v>0</v>
      </c>
      <c r="P12" s="28">
        <f t="shared" ref="P12" si="2">+P13+P14+P17+P15+P16</f>
        <v>0</v>
      </c>
      <c r="Q1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58933548.920000002</v>
      </c>
    </row>
    <row r="13" spans="2:17" x14ac:dyDescent="0.25">
      <c r="B13" s="29" t="s">
        <v>19</v>
      </c>
      <c r="C13" s="59">
        <v>0</v>
      </c>
      <c r="D13" s="49"/>
      <c r="E13" s="30"/>
      <c r="F13" s="30">
        <v>0</v>
      </c>
      <c r="G13" s="31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x14ac:dyDescent="0.25">
      <c r="B14" s="29" t="s">
        <v>20</v>
      </c>
      <c r="C14" s="59">
        <v>83981040</v>
      </c>
      <c r="D14" s="49">
        <v>0</v>
      </c>
      <c r="E14" s="30">
        <v>0</v>
      </c>
      <c r="F14" s="30">
        <v>0</v>
      </c>
      <c r="G14" s="31">
        <v>0</v>
      </c>
      <c r="H14" s="32">
        <v>27504277.609999999</v>
      </c>
      <c r="I14" s="32">
        <v>0</v>
      </c>
      <c r="J14" s="32">
        <v>0</v>
      </c>
      <c r="K14" s="32">
        <v>0</v>
      </c>
      <c r="L14" s="32">
        <v>0</v>
      </c>
      <c r="M14" s="32">
        <v>31429271.309999999</v>
      </c>
      <c r="N14" s="32">
        <v>0</v>
      </c>
      <c r="O14" s="32">
        <v>0</v>
      </c>
      <c r="P14" s="32">
        <v>0</v>
      </c>
      <c r="Q1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58933548.920000002</v>
      </c>
    </row>
    <row r="15" spans="2:17" x14ac:dyDescent="0.25">
      <c r="B15" s="29" t="s">
        <v>21</v>
      </c>
      <c r="C15" s="59">
        <v>0</v>
      </c>
      <c r="D15" s="49"/>
      <c r="E15" s="30">
        <v>0</v>
      </c>
      <c r="F15" s="30">
        <v>0</v>
      </c>
      <c r="G15" s="31"/>
      <c r="H15" s="32"/>
      <c r="I15" s="32">
        <v>0</v>
      </c>
      <c r="J15" s="32"/>
      <c r="K15" s="32">
        <v>0</v>
      </c>
      <c r="L15" s="32"/>
      <c r="M15" s="32">
        <v>0</v>
      </c>
      <c r="N15" s="32"/>
      <c r="O15" s="32"/>
      <c r="P15" s="32"/>
      <c r="Q1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9" t="s">
        <v>22</v>
      </c>
      <c r="C16" s="59">
        <v>0</v>
      </c>
      <c r="D16" s="49"/>
      <c r="E16" s="30">
        <v>0</v>
      </c>
      <c r="F16" s="30">
        <v>0</v>
      </c>
      <c r="G16" s="31"/>
      <c r="H16" s="32"/>
      <c r="I16" s="32">
        <v>0</v>
      </c>
      <c r="J16" s="32"/>
      <c r="K16" s="32"/>
      <c r="L16" s="32">
        <v>0</v>
      </c>
      <c r="M16" s="32">
        <v>0</v>
      </c>
      <c r="N16" s="32"/>
      <c r="O16" s="32"/>
      <c r="P16" s="32"/>
      <c r="Q1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9" t="s">
        <v>23</v>
      </c>
      <c r="C17" s="59">
        <v>0</v>
      </c>
      <c r="D17" s="49"/>
      <c r="E17" s="30"/>
      <c r="F17" s="30">
        <v>0</v>
      </c>
      <c r="G17" s="31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ht="31.5" customHeight="1" x14ac:dyDescent="0.25">
      <c r="B18" s="26" t="s">
        <v>24</v>
      </c>
      <c r="C18" s="27">
        <f>C19+C20+C21+C22+C23+C24+C25+C26+C27</f>
        <v>130731743</v>
      </c>
      <c r="D18" s="49"/>
      <c r="E18" s="28">
        <f t="shared" ref="E18:P18" si="3">+E19+E20+E21+E22+E25+E26+E24+E23+E27</f>
        <v>8017305.4699999997</v>
      </c>
      <c r="F18" s="28">
        <f>+F19+F20+F21+F22+F25+F26+F24+F23+F27</f>
        <v>4898840.16</v>
      </c>
      <c r="G18" s="28">
        <f t="shared" si="3"/>
        <v>9777828.7100000009</v>
      </c>
      <c r="H18" s="28">
        <f t="shared" si="3"/>
        <v>16138577.48</v>
      </c>
      <c r="I18" s="28">
        <f t="shared" si="3"/>
        <v>5803688.1500000004</v>
      </c>
      <c r="J18" s="28">
        <f t="shared" si="3"/>
        <v>12998149.49</v>
      </c>
      <c r="K18" s="28">
        <f t="shared" si="3"/>
        <v>7821604.2699999996</v>
      </c>
      <c r="L18" s="28">
        <f t="shared" si="3"/>
        <v>5908197.4500000002</v>
      </c>
      <c r="M18" s="28">
        <f t="shared" si="3"/>
        <v>11175981.210000001</v>
      </c>
      <c r="N18" s="28">
        <f t="shared" si="3"/>
        <v>0</v>
      </c>
      <c r="O18" s="28">
        <f t="shared" si="3"/>
        <v>0</v>
      </c>
      <c r="P18" s="28">
        <f t="shared" si="3"/>
        <v>0</v>
      </c>
      <c r="Q1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82540172.390000015</v>
      </c>
    </row>
    <row r="19" spans="2:17" x14ac:dyDescent="0.25">
      <c r="B19" s="29" t="s">
        <v>25</v>
      </c>
      <c r="C19" s="59">
        <v>6709780</v>
      </c>
      <c r="D19" s="49">
        <v>0</v>
      </c>
      <c r="E19" s="30">
        <v>105675</v>
      </c>
      <c r="F19" s="30">
        <v>0</v>
      </c>
      <c r="G19" s="30">
        <v>1000000</v>
      </c>
      <c r="H19" s="30">
        <v>200000</v>
      </c>
      <c r="I19" s="30">
        <v>200000</v>
      </c>
      <c r="J19" s="30">
        <v>0</v>
      </c>
      <c r="K19" s="30">
        <v>200000</v>
      </c>
      <c r="L19" s="30">
        <v>200000</v>
      </c>
      <c r="M19" s="30">
        <v>200000</v>
      </c>
      <c r="N19" s="30">
        <v>0</v>
      </c>
      <c r="O19" s="30">
        <v>0</v>
      </c>
      <c r="P19" s="30">
        <v>0</v>
      </c>
      <c r="Q1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2105675</v>
      </c>
    </row>
    <row r="20" spans="2:17" x14ac:dyDescent="0.25">
      <c r="B20" s="29" t="s">
        <v>26</v>
      </c>
      <c r="C20" s="59">
        <v>2125000</v>
      </c>
      <c r="D20" s="49">
        <v>0</v>
      </c>
      <c r="E20" s="30">
        <v>0</v>
      </c>
      <c r="F20" s="30">
        <v>0</v>
      </c>
      <c r="G20" s="30">
        <v>262423.17</v>
      </c>
      <c r="H20" s="30">
        <v>0</v>
      </c>
      <c r="I20" s="30">
        <v>453142.84</v>
      </c>
      <c r="J20" s="30">
        <v>0</v>
      </c>
      <c r="K20" s="30">
        <v>0</v>
      </c>
      <c r="L20" s="30">
        <v>3500</v>
      </c>
      <c r="M20" s="30">
        <v>0</v>
      </c>
      <c r="N20" s="30">
        <v>0</v>
      </c>
      <c r="O20" s="30">
        <v>0</v>
      </c>
      <c r="P20" s="30">
        <v>0</v>
      </c>
      <c r="Q2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719066.01</v>
      </c>
    </row>
    <row r="21" spans="2:17" x14ac:dyDescent="0.25">
      <c r="B21" s="29" t="s">
        <v>27</v>
      </c>
      <c r="C21" s="59">
        <v>160000</v>
      </c>
      <c r="D21" s="49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9" t="s">
        <v>28</v>
      </c>
      <c r="C22" s="59">
        <v>650000</v>
      </c>
      <c r="D22" s="49"/>
      <c r="E22" s="30">
        <v>58341.36</v>
      </c>
      <c r="F22" s="30">
        <v>0</v>
      </c>
      <c r="G22" s="30">
        <v>84817.26</v>
      </c>
      <c r="H22" s="30">
        <v>84219.56</v>
      </c>
      <c r="I22" s="30">
        <v>64277.88</v>
      </c>
      <c r="J22" s="30">
        <v>0</v>
      </c>
      <c r="K22" s="30">
        <v>57907.75</v>
      </c>
      <c r="L22" s="30">
        <v>58805.24</v>
      </c>
      <c r="M22" s="30">
        <v>0</v>
      </c>
      <c r="N22" s="30">
        <v>0</v>
      </c>
      <c r="O22" s="30">
        <v>0</v>
      </c>
      <c r="P22" s="30">
        <v>0</v>
      </c>
      <c r="Q2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408369.05</v>
      </c>
    </row>
    <row r="23" spans="2:17" x14ac:dyDescent="0.25">
      <c r="B23" s="29" t="s">
        <v>29</v>
      </c>
      <c r="C23" s="59">
        <v>28094000</v>
      </c>
      <c r="D23" s="49"/>
      <c r="E23" s="30">
        <v>886723.39</v>
      </c>
      <c r="F23" s="30">
        <v>0</v>
      </c>
      <c r="G23" s="30">
        <v>773036.48</v>
      </c>
      <c r="H23" s="30">
        <v>0</v>
      </c>
      <c r="I23" s="30">
        <v>0</v>
      </c>
      <c r="J23" s="30">
        <v>1023638.67</v>
      </c>
      <c r="K23" s="30">
        <v>0</v>
      </c>
      <c r="L23" s="30">
        <v>942257.49</v>
      </c>
      <c r="M23" s="30">
        <v>0</v>
      </c>
      <c r="N23" s="30">
        <v>0</v>
      </c>
      <c r="O23" s="30">
        <v>0</v>
      </c>
      <c r="P23" s="30">
        <v>0</v>
      </c>
      <c r="Q2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3625656.0300000003</v>
      </c>
    </row>
    <row r="24" spans="2:17" x14ac:dyDescent="0.25">
      <c r="B24" s="29" t="s">
        <v>30</v>
      </c>
      <c r="C24" s="59">
        <v>24000000</v>
      </c>
      <c r="D24" s="49">
        <v>0</v>
      </c>
      <c r="E24" s="30">
        <v>958158.56</v>
      </c>
      <c r="F24" s="30">
        <v>751006.44</v>
      </c>
      <c r="G24" s="30">
        <v>780763.31</v>
      </c>
      <c r="H24" s="30">
        <v>8050082.9000000004</v>
      </c>
      <c r="I24" s="30">
        <v>3852317.03</v>
      </c>
      <c r="J24" s="30">
        <v>3534741.23</v>
      </c>
      <c r="K24" s="30">
        <v>6276552.5199999996</v>
      </c>
      <c r="L24" s="30">
        <v>770382.82</v>
      </c>
      <c r="M24" s="30">
        <v>754029.5</v>
      </c>
      <c r="N24" s="30">
        <v>0</v>
      </c>
      <c r="O24" s="30">
        <v>0</v>
      </c>
      <c r="P24" s="30">
        <v>0</v>
      </c>
      <c r="Q2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25728034.309999999</v>
      </c>
    </row>
    <row r="25" spans="2:17" ht="30" x14ac:dyDescent="0.25">
      <c r="B25" s="29" t="s">
        <v>31</v>
      </c>
      <c r="C25" s="59">
        <v>32358963</v>
      </c>
      <c r="D25" s="49">
        <v>0</v>
      </c>
      <c r="E25" s="30">
        <v>2879213.16</v>
      </c>
      <c r="F25" s="30">
        <v>77880</v>
      </c>
      <c r="G25" s="30">
        <v>3210886.37</v>
      </c>
      <c r="H25" s="30">
        <v>5430800.0199999996</v>
      </c>
      <c r="I25" s="30">
        <v>360372</v>
      </c>
      <c r="J25" s="30">
        <v>5057469.5199999996</v>
      </c>
      <c r="K25" s="30">
        <v>360372</v>
      </c>
      <c r="L25" s="30">
        <v>3133194.91</v>
      </c>
      <c r="M25" s="30">
        <v>3432617.17</v>
      </c>
      <c r="N25" s="30">
        <v>0</v>
      </c>
      <c r="O25" s="30">
        <v>0</v>
      </c>
      <c r="P25" s="30">
        <v>0</v>
      </c>
      <c r="Q2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23942805.149999999</v>
      </c>
    </row>
    <row r="26" spans="2:17" ht="30" x14ac:dyDescent="0.25">
      <c r="B26" s="29" t="s">
        <v>32</v>
      </c>
      <c r="C26" s="59">
        <v>32359000</v>
      </c>
      <c r="D26" s="49">
        <v>0</v>
      </c>
      <c r="E26" s="30">
        <v>3129194</v>
      </c>
      <c r="F26" s="30">
        <v>4069953.72</v>
      </c>
      <c r="G26" s="30">
        <v>3665902.12</v>
      </c>
      <c r="H26" s="30">
        <v>2373475</v>
      </c>
      <c r="I26" s="30">
        <v>873578.4</v>
      </c>
      <c r="J26" s="30">
        <v>3329082.07</v>
      </c>
      <c r="K26" s="30">
        <v>0</v>
      </c>
      <c r="L26" s="30">
        <v>509607.85</v>
      </c>
      <c r="M26" s="30">
        <v>6789334.54</v>
      </c>
      <c r="N26" s="30">
        <v>0</v>
      </c>
      <c r="O26" s="30">
        <v>0</v>
      </c>
      <c r="P26" s="30">
        <v>0</v>
      </c>
      <c r="Q2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24740127.699999999</v>
      </c>
    </row>
    <row r="27" spans="2:17" x14ac:dyDescent="0.25">
      <c r="B27" s="29" t="s">
        <v>33</v>
      </c>
      <c r="C27" s="59">
        <v>4275000</v>
      </c>
      <c r="D27" s="49">
        <v>0</v>
      </c>
      <c r="E27" s="30">
        <v>0</v>
      </c>
      <c r="F27" s="30">
        <v>0</v>
      </c>
      <c r="G27" s="30">
        <v>0</v>
      </c>
      <c r="H27" s="30">
        <v>0</v>
      </c>
      <c r="I27" s="30"/>
      <c r="J27" s="30">
        <v>53218</v>
      </c>
      <c r="K27" s="30">
        <v>926772</v>
      </c>
      <c r="L27" s="30">
        <v>290449.14</v>
      </c>
      <c r="M27" s="30">
        <v>0</v>
      </c>
      <c r="N27" s="30">
        <v>0</v>
      </c>
      <c r="O27" s="30">
        <v>0</v>
      </c>
      <c r="P27" s="30">
        <v>0</v>
      </c>
      <c r="Q2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1270439.1400000001</v>
      </c>
    </row>
    <row r="28" spans="2:17" x14ac:dyDescent="0.25">
      <c r="B28" s="26" t="s">
        <v>34</v>
      </c>
      <c r="C28" s="27">
        <f>+C29+C30+C31+C32+C33+C34+C35+C36+C38</f>
        <v>599277599</v>
      </c>
      <c r="D28" s="49"/>
      <c r="E28" s="28">
        <f>+E29+E30+E31+E32+E33+E34+E35+E36+E37+E38</f>
        <v>30366779.620000001</v>
      </c>
      <c r="F28" s="28">
        <f t="shared" ref="F28:N28" si="4">+F29+F30+F31+F32+F33+F34+F35+F36+F37+F38</f>
        <v>28223941.990000002</v>
      </c>
      <c r="G28" s="28">
        <f t="shared" si="4"/>
        <v>31984511.929999996</v>
      </c>
      <c r="H28" s="28">
        <f t="shared" si="4"/>
        <v>27950807.090000004</v>
      </c>
      <c r="I28" s="28">
        <f t="shared" si="4"/>
        <v>55508525.759999998</v>
      </c>
      <c r="J28" s="28">
        <f t="shared" si="4"/>
        <v>8966164.5999999996</v>
      </c>
      <c r="K28" s="28">
        <f t="shared" si="4"/>
        <v>75194046.49000001</v>
      </c>
      <c r="L28" s="28">
        <f t="shared" si="4"/>
        <v>42492112.790000007</v>
      </c>
      <c r="M28" s="28">
        <f>+M29+M30+M31+M32+M33+M34+M35+M36+M37+M38</f>
        <v>27989058.460000001</v>
      </c>
      <c r="N28" s="28">
        <f t="shared" si="4"/>
        <v>0</v>
      </c>
      <c r="O28" s="28">
        <f t="shared" ref="O28:P28" si="5">+O29+O30+O31+O32+O33+O34+O35+O36+O37+O38</f>
        <v>0</v>
      </c>
      <c r="P28" s="28">
        <f t="shared" si="5"/>
        <v>0</v>
      </c>
      <c r="Q2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328675948.72999996</v>
      </c>
    </row>
    <row r="29" spans="2:17" x14ac:dyDescent="0.25">
      <c r="B29" s="29" t="s">
        <v>35</v>
      </c>
      <c r="C29" s="59">
        <v>18022000</v>
      </c>
      <c r="D29" s="49"/>
      <c r="E29" s="30">
        <v>2615075.6</v>
      </c>
      <c r="F29" s="30">
        <v>610406.80000000005</v>
      </c>
      <c r="G29" s="30">
        <v>2891174.6</v>
      </c>
      <c r="H29" s="30">
        <v>0</v>
      </c>
      <c r="I29" s="30">
        <v>2237135.4</v>
      </c>
      <c r="J29" s="30">
        <v>3923659.78</v>
      </c>
      <c r="K29" s="30">
        <v>94910.399999999994</v>
      </c>
      <c r="L29" s="30">
        <v>4207982.55</v>
      </c>
      <c r="M29" s="30">
        <v>136380</v>
      </c>
      <c r="N29" s="30">
        <v>0</v>
      </c>
      <c r="O29" s="30">
        <v>0</v>
      </c>
      <c r="P29" s="30">
        <v>0</v>
      </c>
      <c r="Q2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16716725.129999999</v>
      </c>
    </row>
    <row r="30" spans="2:17" x14ac:dyDescent="0.25">
      <c r="B30" s="29" t="s">
        <v>36</v>
      </c>
      <c r="C30" s="59">
        <v>3600000</v>
      </c>
      <c r="D30" s="49"/>
      <c r="E30" s="30">
        <v>46700</v>
      </c>
      <c r="F30" s="30">
        <v>0</v>
      </c>
      <c r="G30" s="30">
        <v>118354</v>
      </c>
      <c r="H30" s="30">
        <v>0</v>
      </c>
      <c r="I30" s="30">
        <v>0</v>
      </c>
      <c r="J30" s="30">
        <v>38687.01</v>
      </c>
      <c r="K30" s="30">
        <v>0</v>
      </c>
      <c r="L30" s="30">
        <v>5750</v>
      </c>
      <c r="M30" s="30">
        <v>0</v>
      </c>
      <c r="N30" s="30">
        <v>0</v>
      </c>
      <c r="O30" s="30">
        <v>0</v>
      </c>
      <c r="P30" s="30">
        <v>0</v>
      </c>
      <c r="Q3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209491.01</v>
      </c>
    </row>
    <row r="31" spans="2:17" x14ac:dyDescent="0.25">
      <c r="B31" s="29" t="s">
        <v>37</v>
      </c>
      <c r="C31" s="59">
        <v>5706000</v>
      </c>
      <c r="D31" s="49"/>
      <c r="E31" s="30"/>
      <c r="F31" s="30">
        <v>0</v>
      </c>
      <c r="G31" s="30">
        <v>2173918.37</v>
      </c>
      <c r="H31" s="30">
        <v>0</v>
      </c>
      <c r="I31" s="30">
        <v>499376</v>
      </c>
      <c r="J31" s="30">
        <v>0</v>
      </c>
      <c r="K31" s="30">
        <v>1095927.95</v>
      </c>
      <c r="L31" s="30">
        <v>251927.95</v>
      </c>
      <c r="M31" s="30">
        <v>18502.400000000001</v>
      </c>
      <c r="N31" s="30">
        <v>0</v>
      </c>
      <c r="O31" s="30">
        <v>0</v>
      </c>
      <c r="P31" s="30">
        <v>0</v>
      </c>
      <c r="Q3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4039652.6700000004</v>
      </c>
    </row>
    <row r="32" spans="2:17" x14ac:dyDescent="0.25">
      <c r="B32" s="29" t="s">
        <v>38</v>
      </c>
      <c r="C32" s="59">
        <v>392829402</v>
      </c>
      <c r="D32" s="49">
        <v>0</v>
      </c>
      <c r="E32" s="30">
        <v>25239719.02</v>
      </c>
      <c r="F32" s="30">
        <v>8188141.0599999996</v>
      </c>
      <c r="G32" s="30">
        <v>18946651.399999999</v>
      </c>
      <c r="H32" s="30">
        <v>20353952</v>
      </c>
      <c r="I32" s="30">
        <v>39661644.359999999</v>
      </c>
      <c r="J32" s="30">
        <v>3549306.06</v>
      </c>
      <c r="K32" s="30">
        <v>58167708</v>
      </c>
      <c r="L32" s="30">
        <v>27277615.66</v>
      </c>
      <c r="M32" s="30">
        <v>23544073</v>
      </c>
      <c r="N32" s="30">
        <v>0</v>
      </c>
      <c r="O32" s="30">
        <v>0</v>
      </c>
      <c r="P32" s="30">
        <v>0</v>
      </c>
      <c r="Q3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224928810.55999997</v>
      </c>
    </row>
    <row r="33" spans="2:17" ht="33" customHeight="1" x14ac:dyDescent="0.25">
      <c r="B33" s="29" t="s">
        <v>39</v>
      </c>
      <c r="C33" s="59">
        <v>1287000</v>
      </c>
      <c r="D33" s="49"/>
      <c r="E33" s="30">
        <v>0</v>
      </c>
      <c r="F33" s="30">
        <v>0</v>
      </c>
      <c r="G33" s="30">
        <v>164905</v>
      </c>
      <c r="H33" s="30">
        <v>0</v>
      </c>
      <c r="I33" s="30">
        <v>0</v>
      </c>
      <c r="J33" s="30">
        <v>0</v>
      </c>
      <c r="K33" s="30">
        <v>0</v>
      </c>
      <c r="L33" s="30">
        <v>2400</v>
      </c>
      <c r="M33" s="30">
        <v>0</v>
      </c>
      <c r="N33" s="30">
        <v>0</v>
      </c>
      <c r="O33" s="30">
        <v>0</v>
      </c>
      <c r="P33" s="30">
        <v>0</v>
      </c>
      <c r="Q3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167305</v>
      </c>
    </row>
    <row r="34" spans="2:17" ht="30" x14ac:dyDescent="0.25">
      <c r="B34" s="29" t="s">
        <v>40</v>
      </c>
      <c r="C34" s="59">
        <v>424500</v>
      </c>
      <c r="D34" s="49"/>
      <c r="E34" s="30">
        <v>0</v>
      </c>
      <c r="F34" s="30">
        <v>0</v>
      </c>
      <c r="G34" s="30">
        <v>35730.400000000001</v>
      </c>
      <c r="H34" s="30">
        <v>0</v>
      </c>
      <c r="I34" s="30">
        <v>1121</v>
      </c>
      <c r="J34" s="30">
        <v>108116.32</v>
      </c>
      <c r="K34" s="30">
        <v>0</v>
      </c>
      <c r="L34" s="30">
        <v>795.94</v>
      </c>
      <c r="M34" s="30">
        <v>9893.1200000000008</v>
      </c>
      <c r="N34" s="30">
        <v>0</v>
      </c>
      <c r="O34" s="30">
        <v>0</v>
      </c>
      <c r="P34" s="30">
        <v>0</v>
      </c>
      <c r="Q3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155656.78</v>
      </c>
    </row>
    <row r="35" spans="2:17" ht="30" x14ac:dyDescent="0.25">
      <c r="B35" s="29" t="s">
        <v>41</v>
      </c>
      <c r="C35" s="59">
        <v>112434316</v>
      </c>
      <c r="D35" s="49">
        <v>0</v>
      </c>
      <c r="E35" s="30">
        <v>61455.4</v>
      </c>
      <c r="F35" s="30">
        <v>14313391.35</v>
      </c>
      <c r="G35" s="30">
        <v>1777070.05</v>
      </c>
      <c r="H35" s="30">
        <v>4229203.74</v>
      </c>
      <c r="I35" s="30">
        <v>7473579.1299999999</v>
      </c>
      <c r="J35" s="30">
        <v>78791.55</v>
      </c>
      <c r="K35" s="30">
        <v>749046.81</v>
      </c>
      <c r="L35" s="30">
        <v>5292626.66</v>
      </c>
      <c r="M35" s="30">
        <v>3378483.96</v>
      </c>
      <c r="N35" s="30">
        <v>0</v>
      </c>
      <c r="O35" s="30">
        <v>0</v>
      </c>
      <c r="P35" s="30">
        <v>0</v>
      </c>
      <c r="Q3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37353648.649999999</v>
      </c>
    </row>
    <row r="36" spans="2:17" x14ac:dyDescent="0.25">
      <c r="B36" s="29" t="s">
        <v>104</v>
      </c>
      <c r="C36" s="59">
        <v>0</v>
      </c>
      <c r="D36" s="49"/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258895.79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258895.79</v>
      </c>
    </row>
    <row r="37" spans="2:17" ht="30" x14ac:dyDescent="0.25">
      <c r="B37" s="29" t="s">
        <v>42</v>
      </c>
      <c r="C37" s="59">
        <v>0</v>
      </c>
      <c r="D37" s="49"/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74">
        <v>0</v>
      </c>
      <c r="N37" s="30">
        <v>0</v>
      </c>
      <c r="O37" s="30">
        <v>0</v>
      </c>
      <c r="P37" s="30">
        <v>0</v>
      </c>
      <c r="Q3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9" t="s">
        <v>43</v>
      </c>
      <c r="C38" s="59">
        <v>64974381</v>
      </c>
      <c r="D38" s="49">
        <v>0</v>
      </c>
      <c r="E38" s="30">
        <v>2403829.6</v>
      </c>
      <c r="F38" s="30">
        <v>5112002.78</v>
      </c>
      <c r="G38" s="30">
        <v>5876708.1100000003</v>
      </c>
      <c r="H38" s="30">
        <v>3367651.35</v>
      </c>
      <c r="I38" s="30">
        <v>5635669.8700000001</v>
      </c>
      <c r="J38" s="30">
        <v>1267603.8799999999</v>
      </c>
      <c r="K38" s="30">
        <v>14827557.539999999</v>
      </c>
      <c r="L38" s="30">
        <v>5453014.0300000003</v>
      </c>
      <c r="M38" s="30">
        <v>901725.98</v>
      </c>
      <c r="N38" s="30">
        <v>0</v>
      </c>
      <c r="O38" s="30">
        <v>0</v>
      </c>
      <c r="P38" s="30">
        <v>0</v>
      </c>
      <c r="Q3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44845763.139999993</v>
      </c>
    </row>
    <row r="39" spans="2:17" s="22" customFormat="1" x14ac:dyDescent="0.25">
      <c r="B39" s="26" t="s">
        <v>44</v>
      </c>
      <c r="C39" s="27">
        <v>0</v>
      </c>
      <c r="D39" s="50"/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f>SUBTOTAL(109,M40:M46)</f>
        <v>0</v>
      </c>
      <c r="N39" s="34">
        <f>SUBTOTAL(109,N40:N46)</f>
        <v>0</v>
      </c>
      <c r="O39" s="34">
        <v>0</v>
      </c>
      <c r="P39" s="34">
        <v>0</v>
      </c>
      <c r="Q3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9" t="s">
        <v>45</v>
      </c>
      <c r="C40" s="59">
        <v>0</v>
      </c>
      <c r="D40" s="49"/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9" t="s">
        <v>46</v>
      </c>
      <c r="C41" s="59">
        <v>0</v>
      </c>
      <c r="D41" s="49"/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9" t="s">
        <v>47</v>
      </c>
      <c r="C42" s="59">
        <v>0</v>
      </c>
      <c r="D42" s="49"/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9" t="s">
        <v>48</v>
      </c>
      <c r="C43" s="59"/>
      <c r="D43" s="49"/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9" t="s">
        <v>49</v>
      </c>
      <c r="C44" s="59"/>
      <c r="D44" s="49"/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9" t="s">
        <v>50</v>
      </c>
      <c r="C45" s="59"/>
      <c r="D45" s="49"/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9" t="s">
        <v>51</v>
      </c>
      <c r="C46" s="59"/>
      <c r="D46" s="49"/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3" t="s">
        <v>52</v>
      </c>
      <c r="C47" s="48"/>
      <c r="D47" s="49"/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9" t="s">
        <v>53</v>
      </c>
      <c r="C48" s="59"/>
      <c r="D48" s="49"/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9" t="s">
        <v>54</v>
      </c>
      <c r="C49" s="59"/>
      <c r="D49" s="49"/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9" t="s">
        <v>55</v>
      </c>
      <c r="C50" s="59"/>
      <c r="D50" s="49"/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9" t="s">
        <v>56</v>
      </c>
      <c r="C51" s="59"/>
      <c r="D51" s="49"/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9" t="s">
        <v>57</v>
      </c>
      <c r="C52" s="59"/>
      <c r="D52" s="49"/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9" t="s">
        <v>58</v>
      </c>
      <c r="C53" s="59"/>
      <c r="D53" s="49"/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9" t="s">
        <v>59</v>
      </c>
      <c r="C54" s="59"/>
      <c r="D54" s="49"/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6" t="s">
        <v>60</v>
      </c>
      <c r="C55" s="27">
        <f>+C56+C57+C58+C59+C60+C63</f>
        <v>41965000</v>
      </c>
      <c r="D55" s="49"/>
      <c r="E55" s="28">
        <f t="shared" ref="E55:N55" si="6">+E56+E57+E58+E59+E60+E61+E62+E63</f>
        <v>0</v>
      </c>
      <c r="F55" s="28">
        <f t="shared" si="6"/>
        <v>1053833.93</v>
      </c>
      <c r="G55" s="28">
        <f t="shared" si="6"/>
        <v>7349652.3499999996</v>
      </c>
      <c r="H55" s="28">
        <f>+H56+H57+H58+H59+H60+H61+H62+H63</f>
        <v>-4619464.38</v>
      </c>
      <c r="I55" s="28">
        <f t="shared" si="6"/>
        <v>2113742.2599999998</v>
      </c>
      <c r="J55" s="28">
        <f t="shared" si="6"/>
        <v>-169754.8</v>
      </c>
      <c r="K55" s="28">
        <f t="shared" si="6"/>
        <v>2811408.77</v>
      </c>
      <c r="L55" s="28">
        <f t="shared" si="6"/>
        <v>0</v>
      </c>
      <c r="M55" s="28">
        <f t="shared" si="6"/>
        <v>659183.72</v>
      </c>
      <c r="N55" s="28">
        <f t="shared" si="6"/>
        <v>0</v>
      </c>
      <c r="O55" s="28">
        <f t="shared" ref="O55:P55" si="7">+O56+O57+O58+O59+O60+O61+O62+O63</f>
        <v>0</v>
      </c>
      <c r="P55" s="28">
        <f t="shared" si="7"/>
        <v>0</v>
      </c>
      <c r="Q5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9198601.8499999996</v>
      </c>
    </row>
    <row r="56" spans="2:17" x14ac:dyDescent="0.25">
      <c r="B56" s="29" t="s">
        <v>61</v>
      </c>
      <c r="C56" s="59">
        <v>6725000</v>
      </c>
      <c r="D56" s="49">
        <v>0</v>
      </c>
      <c r="E56" s="30">
        <v>0</v>
      </c>
      <c r="F56" s="30">
        <v>0</v>
      </c>
      <c r="G56" s="30">
        <v>1989062.43</v>
      </c>
      <c r="H56" s="30">
        <v>0</v>
      </c>
      <c r="I56" s="30">
        <v>605279.81999999995</v>
      </c>
      <c r="J56" s="30">
        <v>0</v>
      </c>
      <c r="K56" s="30">
        <v>0</v>
      </c>
      <c r="L56" s="30">
        <v>0</v>
      </c>
      <c r="M56" s="30">
        <v>60403.66</v>
      </c>
      <c r="N56" s="30">
        <v>0</v>
      </c>
      <c r="O56" s="30">
        <v>0</v>
      </c>
      <c r="P56" s="30">
        <v>0</v>
      </c>
      <c r="Q5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2654745.91</v>
      </c>
    </row>
    <row r="57" spans="2:17" x14ac:dyDescent="0.25">
      <c r="B57" s="29" t="s">
        <v>62</v>
      </c>
      <c r="C57" s="59">
        <v>250000</v>
      </c>
      <c r="D57" s="49"/>
      <c r="E57" s="30">
        <v>0</v>
      </c>
      <c r="F57" s="30">
        <v>0</v>
      </c>
      <c r="G57" s="30">
        <v>0</v>
      </c>
      <c r="H57" s="30"/>
      <c r="I57" s="30">
        <v>0</v>
      </c>
      <c r="J57" s="30">
        <v>0</v>
      </c>
      <c r="K57" s="30">
        <v>0</v>
      </c>
      <c r="L57" s="30">
        <v>0</v>
      </c>
      <c r="M57" s="30">
        <v>22881.439999999999</v>
      </c>
      <c r="N57" s="30">
        <v>0</v>
      </c>
      <c r="O57" s="30">
        <v>0</v>
      </c>
      <c r="P57" s="30">
        <v>0</v>
      </c>
      <c r="Q5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22881.439999999999</v>
      </c>
    </row>
    <row r="58" spans="2:17" ht="30" x14ac:dyDescent="0.25">
      <c r="B58" s="29" t="s">
        <v>63</v>
      </c>
      <c r="C58" s="59">
        <v>17200000</v>
      </c>
      <c r="D58" s="49"/>
      <c r="E58" s="30">
        <v>0</v>
      </c>
      <c r="F58" s="30">
        <v>1053833.93</v>
      </c>
      <c r="G58" s="30">
        <v>0</v>
      </c>
      <c r="H58" s="30">
        <v>0</v>
      </c>
      <c r="I58" s="30">
        <v>3540</v>
      </c>
      <c r="J58" s="30">
        <v>0</v>
      </c>
      <c r="K58" s="30">
        <v>0</v>
      </c>
      <c r="L58" s="30">
        <v>0</v>
      </c>
      <c r="M58" s="30">
        <v>499898.63</v>
      </c>
      <c r="N58" s="30">
        <v>0</v>
      </c>
      <c r="O58" s="30">
        <v>0</v>
      </c>
      <c r="P58" s="30">
        <v>0</v>
      </c>
      <c r="Q5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1557272.56</v>
      </c>
    </row>
    <row r="59" spans="2:17" ht="30" x14ac:dyDescent="0.25">
      <c r="B59" s="29" t="s">
        <v>64</v>
      </c>
      <c r="C59" s="59">
        <v>0</v>
      </c>
      <c r="D59" s="49"/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9" t="s">
        <v>65</v>
      </c>
      <c r="C60" s="59">
        <v>17390000</v>
      </c>
      <c r="D60" s="49">
        <v>0</v>
      </c>
      <c r="E60" s="30">
        <v>0</v>
      </c>
      <c r="F60" s="30">
        <v>0</v>
      </c>
      <c r="G60" s="30">
        <v>5360589.92</v>
      </c>
      <c r="H60" s="30">
        <v>-4619464.38</v>
      </c>
      <c r="I60" s="30">
        <v>1504922.44</v>
      </c>
      <c r="J60" s="30">
        <v>-169754.8</v>
      </c>
      <c r="K60" s="30">
        <v>2811408.77</v>
      </c>
      <c r="L60" s="30">
        <v>0</v>
      </c>
      <c r="M60" s="30">
        <v>75999.990000000005</v>
      </c>
      <c r="N60" s="30">
        <v>0</v>
      </c>
      <c r="O60" s="30">
        <v>0</v>
      </c>
      <c r="P60" s="30">
        <v>0</v>
      </c>
      <c r="Q6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4963701.9400000004</v>
      </c>
    </row>
    <row r="61" spans="2:17" x14ac:dyDescent="0.25">
      <c r="B61" s="29" t="s">
        <v>66</v>
      </c>
      <c r="C61" s="59">
        <v>0</v>
      </c>
      <c r="D61" s="49"/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9" t="s">
        <v>67</v>
      </c>
      <c r="C62" s="59">
        <v>0</v>
      </c>
      <c r="D62" s="49"/>
      <c r="E62" s="30">
        <v>0</v>
      </c>
      <c r="F62" s="30">
        <v>0</v>
      </c>
      <c r="G62" s="30">
        <v>0</v>
      </c>
      <c r="H62" s="30"/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9" t="s">
        <v>68</v>
      </c>
      <c r="C63" s="59">
        <v>400000</v>
      </c>
      <c r="D63" s="49"/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9" t="s">
        <v>69</v>
      </c>
      <c r="C64" s="59">
        <v>0</v>
      </c>
      <c r="D64" s="49"/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6" t="s">
        <v>70</v>
      </c>
      <c r="C65" s="27">
        <f>+C66</f>
        <v>1000000</v>
      </c>
      <c r="D65" s="49"/>
      <c r="E65" s="30">
        <f>+E66+E67+E68+E69</f>
        <v>0</v>
      </c>
      <c r="F65" s="30">
        <f t="shared" ref="F65:O65" si="8">+F66+F67+F68+F69</f>
        <v>0</v>
      </c>
      <c r="G65" s="30">
        <f t="shared" si="8"/>
        <v>0</v>
      </c>
      <c r="H65" s="30">
        <f t="shared" si="8"/>
        <v>0</v>
      </c>
      <c r="I65" s="30">
        <f t="shared" si="8"/>
        <v>0</v>
      </c>
      <c r="J65" s="30">
        <f t="shared" si="8"/>
        <v>0</v>
      </c>
      <c r="K65" s="30">
        <f t="shared" si="8"/>
        <v>2868964.31</v>
      </c>
      <c r="L65" s="30">
        <f t="shared" si="8"/>
        <v>0</v>
      </c>
      <c r="M65" s="30">
        <f t="shared" si="8"/>
        <v>0</v>
      </c>
      <c r="N65" s="30">
        <f t="shared" si="8"/>
        <v>0</v>
      </c>
      <c r="O65" s="30">
        <f t="shared" si="8"/>
        <v>0</v>
      </c>
      <c r="P65" s="30">
        <f>+P66+P67+P68+P69</f>
        <v>0</v>
      </c>
      <c r="Q6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2868964.31</v>
      </c>
    </row>
    <row r="66" spans="2:17" x14ac:dyDescent="0.25">
      <c r="B66" s="29" t="s">
        <v>71</v>
      </c>
      <c r="C66" s="59">
        <v>1000000</v>
      </c>
      <c r="D66" s="49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2868964.31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2868964.31</v>
      </c>
    </row>
    <row r="67" spans="2:17" x14ac:dyDescent="0.25">
      <c r="B67" s="29" t="s">
        <v>72</v>
      </c>
      <c r="C67" s="59"/>
      <c r="D67" s="49"/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9" t="s">
        <v>73</v>
      </c>
      <c r="C68" s="59"/>
      <c r="D68" s="49"/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9" t="s">
        <v>74</v>
      </c>
      <c r="C69" s="59"/>
      <c r="D69" s="49"/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6" t="s">
        <v>75</v>
      </c>
      <c r="C70" s="27"/>
      <c r="D70" s="49"/>
      <c r="E70" s="34"/>
      <c r="F70" s="34">
        <v>0</v>
      </c>
      <c r="G70" s="31"/>
      <c r="H70" s="32"/>
      <c r="I70" s="32">
        <v>0</v>
      </c>
      <c r="J70" s="32"/>
      <c r="K70" s="32">
        <v>0</v>
      </c>
      <c r="L70" s="32">
        <v>0</v>
      </c>
      <c r="M70" s="32"/>
      <c r="N70" s="32"/>
      <c r="O70" s="32">
        <v>0</v>
      </c>
      <c r="P70" s="32">
        <f>+P71+P72</f>
        <v>0</v>
      </c>
      <c r="Q7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9" t="s">
        <v>76</v>
      </c>
      <c r="C71" s="59"/>
      <c r="D71" s="49"/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9" t="s">
        <v>77</v>
      </c>
      <c r="C72" s="59"/>
      <c r="D72" s="49"/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6" t="s">
        <v>78</v>
      </c>
      <c r="C73" s="27"/>
      <c r="D73" s="49"/>
      <c r="E73" s="34"/>
      <c r="F73" s="34">
        <v>0</v>
      </c>
      <c r="G73" s="31"/>
      <c r="H73" s="32"/>
      <c r="I73" s="32">
        <v>0</v>
      </c>
      <c r="J73" s="32"/>
      <c r="K73" s="32">
        <v>0</v>
      </c>
      <c r="L73" s="32"/>
      <c r="M73" s="32"/>
      <c r="N73" s="32"/>
      <c r="O73" s="32">
        <v>0</v>
      </c>
      <c r="P73" s="32">
        <f>+P74+P75+P76</f>
        <v>0</v>
      </c>
      <c r="Q7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9" t="s">
        <v>79</v>
      </c>
      <c r="C74" s="59"/>
      <c r="D74" s="49"/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9" t="s">
        <v>80</v>
      </c>
      <c r="C75" s="59"/>
      <c r="D75" s="49"/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9" t="s">
        <v>81</v>
      </c>
      <c r="C76" s="59"/>
      <c r="D76" s="49"/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5" t="s">
        <v>82</v>
      </c>
      <c r="C77" s="60"/>
      <c r="D77" s="60"/>
      <c r="E77" s="36">
        <f t="shared" ref="E77:P77" si="9">+E73+E70+E65+E55+E47+E39+E28+E18+E12</f>
        <v>38384085.090000004</v>
      </c>
      <c r="F77" s="36">
        <f t="shared" si="9"/>
        <v>34176616.079999998</v>
      </c>
      <c r="G77" s="36">
        <f t="shared" si="9"/>
        <v>49111992.989999995</v>
      </c>
      <c r="H77" s="36">
        <f t="shared" si="9"/>
        <v>66974197.800000004</v>
      </c>
      <c r="I77" s="36">
        <f t="shared" si="9"/>
        <v>63425956.169999994</v>
      </c>
      <c r="J77" s="36">
        <f t="shared" si="9"/>
        <v>21794559.289999999</v>
      </c>
      <c r="K77" s="36">
        <f t="shared" si="9"/>
        <v>88696023.840000004</v>
      </c>
      <c r="L77" s="36">
        <f t="shared" si="9"/>
        <v>48400310.24000001</v>
      </c>
      <c r="M77" s="36">
        <f t="shared" si="9"/>
        <v>71253494.700000003</v>
      </c>
      <c r="N77" s="36">
        <f t="shared" si="9"/>
        <v>0</v>
      </c>
      <c r="O77" s="36">
        <f t="shared" si="9"/>
        <v>0</v>
      </c>
      <c r="P77" s="36">
        <f t="shared" si="9"/>
        <v>0</v>
      </c>
      <c r="Q77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482217236.19999999</v>
      </c>
    </row>
    <row r="78" spans="2:17" x14ac:dyDescent="0.25">
      <c r="B78" s="33"/>
      <c r="C78" s="48"/>
      <c r="D78" s="49"/>
      <c r="E78" s="30"/>
      <c r="F78" s="31"/>
      <c r="G78" s="31"/>
      <c r="H78" s="32"/>
      <c r="I78" s="32"/>
      <c r="J78" s="32"/>
      <c r="K78" s="32"/>
      <c r="L78" s="32"/>
      <c r="M78" s="32"/>
      <c r="N78" s="32"/>
      <c r="O78" s="32"/>
      <c r="P78" s="32"/>
      <c r="Q7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6" t="s">
        <v>83</v>
      </c>
      <c r="C79" s="27"/>
      <c r="D79" s="49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6" t="s">
        <v>84</v>
      </c>
      <c r="C80" s="27"/>
      <c r="D80" s="49"/>
      <c r="E80" s="34"/>
      <c r="F80" s="31"/>
      <c r="G80" s="31"/>
      <c r="H80" s="32">
        <f>66974197.8-H77</f>
        <v>0</v>
      </c>
      <c r="I80" s="32"/>
      <c r="J80" s="32"/>
      <c r="K80" s="32"/>
      <c r="L80" s="32"/>
      <c r="M80" s="32"/>
      <c r="N80" s="32"/>
      <c r="O80" s="32"/>
      <c r="P80" s="32"/>
      <c r="Q8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9" t="s">
        <v>85</v>
      </c>
      <c r="C81" s="59"/>
      <c r="D81" s="49"/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9" t="s">
        <v>86</v>
      </c>
      <c r="C82" s="59"/>
      <c r="D82" s="49"/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6" t="s">
        <v>87</v>
      </c>
      <c r="C83" s="27"/>
      <c r="D83" s="49"/>
      <c r="E83" s="34"/>
      <c r="F83" s="31"/>
      <c r="G83" s="31"/>
      <c r="H83" s="32"/>
      <c r="I83" s="32"/>
      <c r="J83" s="32"/>
      <c r="K83" s="32"/>
      <c r="L83" s="32"/>
      <c r="M83" s="32"/>
      <c r="N83" s="32"/>
      <c r="O83" s="32"/>
      <c r="P83" s="32"/>
      <c r="Q8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9" t="s">
        <v>88</v>
      </c>
      <c r="C84" s="59"/>
      <c r="D84" s="49"/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9" t="s">
        <v>89</v>
      </c>
      <c r="C85" s="59"/>
      <c r="D85" s="49"/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6" t="s">
        <v>90</v>
      </c>
      <c r="C86" s="27"/>
      <c r="D86" s="49"/>
      <c r="E86" s="34"/>
      <c r="F86" s="31"/>
      <c r="G86" s="31"/>
      <c r="H86" s="32"/>
      <c r="I86" s="32"/>
      <c r="J86" s="32"/>
      <c r="K86" s="32"/>
      <c r="L86" s="32"/>
      <c r="M86" s="32"/>
      <c r="N86" s="32"/>
      <c r="O86" s="32"/>
      <c r="P86" s="32"/>
      <c r="Q8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9" t="s">
        <v>91</v>
      </c>
      <c r="C87" s="59"/>
      <c r="D87" s="49"/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5" t="s">
        <v>92</v>
      </c>
      <c r="C88" s="60"/>
      <c r="D88" s="49"/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f t="shared" ref="O88:P88" si="10">SUM(O81:O87)</f>
        <v>0</v>
      </c>
      <c r="P88" s="36">
        <f t="shared" si="10"/>
        <v>0</v>
      </c>
      <c r="Q88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1"/>
      <c r="D89" s="51"/>
      <c r="E89" s="23"/>
      <c r="F89" s="23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2">
        <f>+C12+C18+C28+C55+C65</f>
        <v>856955382</v>
      </c>
      <c r="D90" s="3"/>
      <c r="E90" s="24">
        <f>E77+E88</f>
        <v>38384085.090000004</v>
      </c>
      <c r="F90" s="24">
        <f t="shared" ref="F90:O90" si="11">F77+F88</f>
        <v>34176616.079999998</v>
      </c>
      <c r="G90" s="24">
        <f t="shared" si="11"/>
        <v>49111992.989999995</v>
      </c>
      <c r="H90" s="24">
        <f t="shared" si="11"/>
        <v>66974197.800000004</v>
      </c>
      <c r="I90" s="24">
        <f t="shared" si="11"/>
        <v>63425956.169999994</v>
      </c>
      <c r="J90" s="24">
        <f t="shared" si="11"/>
        <v>21794559.289999999</v>
      </c>
      <c r="K90" s="24">
        <f t="shared" si="11"/>
        <v>88696023.840000004</v>
      </c>
      <c r="L90" s="24">
        <f t="shared" si="11"/>
        <v>48400310.24000001</v>
      </c>
      <c r="M90" s="24">
        <f t="shared" si="11"/>
        <v>71253494.700000003</v>
      </c>
      <c r="N90" s="24">
        <f t="shared" si="11"/>
        <v>0</v>
      </c>
      <c r="O90" s="24">
        <f t="shared" si="11"/>
        <v>0</v>
      </c>
      <c r="P90" s="24">
        <f>P77+P88</f>
        <v>0</v>
      </c>
      <c r="Q90" s="5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482217236.19999999</v>
      </c>
    </row>
    <row r="91" spans="2:17" s="6" customFormat="1" ht="15.75" x14ac:dyDescent="0.25">
      <c r="B91" s="4" t="s">
        <v>94</v>
      </c>
      <c r="C91" s="63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4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4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4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4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4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3" t="s">
        <v>108</v>
      </c>
      <c r="C97" s="65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5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5"/>
      <c r="D99"/>
      <c r="E99" s="75" t="s">
        <v>110</v>
      </c>
      <c r="F99" s="75"/>
      <c r="G99" s="75"/>
      <c r="H99" s="39"/>
      <c r="I99" s="39"/>
      <c r="J99" s="76" t="s">
        <v>111</v>
      </c>
      <c r="K99" s="76"/>
      <c r="L99" s="76"/>
      <c r="M99" s="2"/>
      <c r="N99" s="2"/>
      <c r="O99" s="2"/>
      <c r="P99" s="2"/>
    </row>
    <row r="100" spans="1:16" s="10" customFormat="1" ht="18" x14ac:dyDescent="0.25">
      <c r="B100" s="11"/>
      <c r="D100" s="11"/>
      <c r="E100" s="81" t="s">
        <v>109</v>
      </c>
      <c r="F100" s="81"/>
      <c r="G100" s="81"/>
      <c r="H100" s="37"/>
      <c r="I100" s="37"/>
      <c r="J100" s="80" t="s">
        <v>107</v>
      </c>
      <c r="K100" s="80"/>
      <c r="L100" s="80"/>
      <c r="M100" s="12"/>
      <c r="N100" s="12"/>
      <c r="O100" s="12"/>
      <c r="P100" s="12"/>
    </row>
    <row r="101" spans="1:16" s="14" customFormat="1" ht="18" x14ac:dyDescent="0.25">
      <c r="A101" s="13"/>
      <c r="C101" s="25"/>
      <c r="E101" s="25"/>
      <c r="F101" s="37"/>
      <c r="G101" s="37"/>
      <c r="H101" s="37"/>
      <c r="I101" s="37"/>
      <c r="J101" s="42"/>
      <c r="K101" s="42"/>
      <c r="L101" s="25"/>
      <c r="M101" s="25"/>
      <c r="N101" s="25"/>
      <c r="O101" s="25"/>
      <c r="P101" s="25"/>
    </row>
    <row r="102" spans="1:16" s="14" customFormat="1" ht="15" customHeight="1" x14ac:dyDescent="0.25">
      <c r="A102" s="15"/>
      <c r="C102" s="25"/>
      <c r="E102" s="25"/>
      <c r="F102" s="37"/>
      <c r="G102" s="37"/>
      <c r="H102" s="37"/>
      <c r="I102" s="37"/>
      <c r="J102" s="37"/>
      <c r="K102" s="37"/>
      <c r="L102" s="25"/>
      <c r="M102" s="25"/>
      <c r="N102" s="25"/>
      <c r="O102" s="25"/>
      <c r="P102" s="25"/>
    </row>
    <row r="103" spans="1:16" s="14" customFormat="1" ht="18" x14ac:dyDescent="0.25">
      <c r="A103" s="15"/>
      <c r="C103" s="25"/>
      <c r="E103" s="25"/>
      <c r="F103" s="37"/>
      <c r="G103" s="37"/>
      <c r="H103" s="37"/>
      <c r="I103" s="37"/>
      <c r="J103" s="37"/>
      <c r="K103" s="37"/>
      <c r="L103" s="25"/>
      <c r="M103" s="25"/>
      <c r="N103" s="25"/>
      <c r="O103" s="25"/>
      <c r="P103" s="25"/>
    </row>
    <row r="104" spans="1:16" s="14" customFormat="1" ht="18" x14ac:dyDescent="0.25">
      <c r="A104" s="15"/>
      <c r="C104" s="25"/>
      <c r="E104" s="25"/>
      <c r="F104" s="37"/>
      <c r="G104" s="37"/>
      <c r="H104" s="37"/>
      <c r="I104" s="37"/>
      <c r="J104" s="37"/>
      <c r="K104" s="37"/>
      <c r="L104" s="25"/>
      <c r="M104" s="25"/>
      <c r="N104" s="25"/>
      <c r="O104" s="25"/>
      <c r="P104" s="25"/>
    </row>
    <row r="105" spans="1:16" s="14" customFormat="1" ht="18" x14ac:dyDescent="0.25">
      <c r="A105" s="15"/>
      <c r="C105" s="25"/>
      <c r="E105" s="25"/>
      <c r="F105" s="37"/>
      <c r="G105" s="37"/>
      <c r="H105" s="37"/>
      <c r="I105" s="37"/>
      <c r="J105" s="37"/>
      <c r="K105" s="37"/>
      <c r="L105" s="25"/>
      <c r="M105" s="25"/>
      <c r="N105" s="25"/>
      <c r="O105" s="25"/>
      <c r="P105" s="25"/>
    </row>
    <row r="106" spans="1:16" s="14" customFormat="1" ht="18" x14ac:dyDescent="0.25">
      <c r="A106" s="15"/>
      <c r="C106" s="25"/>
      <c r="E106" s="25"/>
      <c r="F106" s="25"/>
      <c r="G106"/>
      <c r="H106"/>
      <c r="I106"/>
      <c r="J106" s="76"/>
      <c r="K106" s="76"/>
      <c r="L106" s="25"/>
      <c r="M106" s="25"/>
      <c r="N106" s="25"/>
      <c r="O106" s="25"/>
      <c r="P106" s="25"/>
    </row>
    <row r="107" spans="1:16" s="14" customFormat="1" ht="18" x14ac:dyDescent="0.25">
      <c r="A107" s="15"/>
      <c r="C107" s="25"/>
      <c r="E107" s="25"/>
      <c r="F107" s="25"/>
      <c r="G107"/>
      <c r="H107"/>
      <c r="I107"/>
      <c r="J107" s="76"/>
      <c r="K107" s="76"/>
      <c r="L107" s="25"/>
      <c r="M107" s="25"/>
      <c r="N107" s="25"/>
      <c r="O107" s="25"/>
      <c r="P107" s="25"/>
    </row>
    <row r="108" spans="1:16" s="14" customFormat="1" ht="18" x14ac:dyDescent="0.25">
      <c r="A108" s="15"/>
      <c r="C108" s="25"/>
      <c r="E108" s="25"/>
      <c r="F108" s="38"/>
      <c r="G108" s="38"/>
      <c r="H108" s="38"/>
      <c r="I108" s="37"/>
      <c r="J108" s="43"/>
      <c r="K108" s="44"/>
      <c r="L108" s="25"/>
      <c r="M108" s="25"/>
      <c r="N108" s="25"/>
      <c r="O108" s="25"/>
      <c r="P108" s="25"/>
    </row>
    <row r="109" spans="1:16" s="14" customFormat="1" ht="15" customHeight="1" x14ac:dyDescent="0.2">
      <c r="A109" s="15"/>
      <c r="C109" s="25"/>
      <c r="E109" s="25"/>
      <c r="F109" s="25"/>
      <c r="G109" s="25"/>
      <c r="H109" s="40"/>
      <c r="I109" s="41"/>
      <c r="J109" s="41"/>
      <c r="K109" s="25"/>
      <c r="L109" s="25"/>
      <c r="M109" s="25"/>
      <c r="N109" s="25"/>
      <c r="O109" s="25"/>
      <c r="P109" s="25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1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SEPT.</vt:lpstr>
      <vt:lpstr>'EJE. PORTAL SEPT.'!Área_de_impresión</vt:lpstr>
      <vt:lpstr>'EJE. PORTAL SEPT.'!Títulos_a_imprimir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Lisa Marie Perez Cruz</cp:lastModifiedBy>
  <cp:lastPrinted>2025-10-01T19:12:14Z</cp:lastPrinted>
  <dcterms:created xsi:type="dcterms:W3CDTF">2019-02-08T13:48:25Z</dcterms:created>
  <dcterms:modified xsi:type="dcterms:W3CDTF">2025-10-01T19:12:18Z</dcterms:modified>
</cp:coreProperties>
</file>