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_FINANCIERO\Contabilidad\CONTADOR GENERAL\ENVIOS A YANET\MAYO\"/>
    </mc:Choice>
  </mc:AlternateContent>
  <xr:revisionPtr revIDLastSave="0" documentId="8_{15233274-4010-4082-8577-0C3A59E44052}" xr6:coauthVersionLast="47" xr6:coauthVersionMax="47" xr10:uidLastSave="{00000000-0000-0000-0000-000000000000}"/>
  <bookViews>
    <workbookView xWindow="-120" yWindow="-120" windowWidth="20730" windowHeight="11160" xr2:uid="{D32D203F-B094-47E1-8839-FD074B6605BE}"/>
  </bookViews>
  <sheets>
    <sheet name="Estado de Situación MES ." sheetId="2" r:id="rId1"/>
    <sheet name="Hoja1" sheetId="1" r:id="rId2"/>
  </sheets>
  <externalReferences>
    <externalReference r:id="rId3"/>
    <externalReference r:id="rId4"/>
  </externalReferences>
  <definedNames>
    <definedName name="abanicos" localSheetId="0">#REF!</definedName>
    <definedName name="abanicos">#REF!</definedName>
    <definedName name="ahaha" localSheetId="0">#REF!</definedName>
    <definedName name="ahaha">#REF!</definedName>
    <definedName name="_xlnm.Print_Area" localSheetId="0">'Estado de Situación MES .'!$A$1:$E$71</definedName>
    <definedName name="copia" localSheetId="0">#REF!</definedName>
    <definedName name="copia">#REF!</definedName>
    <definedName name="ddd" localSheetId="0">#REF!</definedName>
    <definedName name="ddd">#REF!</definedName>
    <definedName name="dddd" localSheetId="0">#REF!</definedName>
    <definedName name="dddd">#REF!</definedName>
    <definedName name="ddff" localSheetId="0">#REF!</definedName>
    <definedName name="ddff">#REF!</definedName>
    <definedName name="E.D.007" localSheetId="0">#REF!</definedName>
    <definedName name="E.D.007">#REF!</definedName>
    <definedName name="E.D.018" localSheetId="0">#REF!</definedName>
    <definedName name="E.D.018">#REF!</definedName>
    <definedName name="E.D.031" localSheetId="0">#REF!</definedName>
    <definedName name="E.D.031">#REF!</definedName>
    <definedName name="ed.007" localSheetId="0">#REF!</definedName>
    <definedName name="ed.007">#REF!</definedName>
    <definedName name="fbdkjsfn" localSheetId="0">#REF!</definedName>
    <definedName name="fbdkjsfn">#REF!</definedName>
    <definedName name="fdfdf" localSheetId="0">#REF!</definedName>
    <definedName name="fdfdf">#REF!</definedName>
    <definedName name="ffddff" localSheetId="0">#REF!</definedName>
    <definedName name="ffddff">#REF!</definedName>
    <definedName name="fff" localSheetId="0">#REF!</definedName>
    <definedName name="fff">#REF!</definedName>
    <definedName name="FJDSFJKN" localSheetId="0">#REF!</definedName>
    <definedName name="FJDSFJKN">#REF!</definedName>
    <definedName name="NOMBRE" localSheetId="0">#REF!</definedName>
    <definedName name="NOMBRE">#REF!</definedName>
    <definedName name="Región">'[2]Criterios - No tocar'!$B$1:$K$1</definedName>
    <definedName name="Trimestre">'[2]Criterios - No tocar'!$M$2:$M$6</definedName>
    <definedName name="wendy" localSheetId="0">#REF!</definedName>
    <definedName name="wendy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" i="2" l="1"/>
  <c r="C47" i="2"/>
  <c r="C48" i="2" s="1"/>
  <c r="C46" i="2"/>
  <c r="E41" i="2"/>
  <c r="C40" i="2"/>
  <c r="C41" i="2" s="1"/>
  <c r="E37" i="2"/>
  <c r="E43" i="2" s="1"/>
  <c r="C36" i="2"/>
  <c r="C35" i="2"/>
  <c r="C34" i="2"/>
  <c r="C33" i="2"/>
  <c r="E28" i="2"/>
  <c r="C27" i="2"/>
  <c r="C26" i="2"/>
  <c r="E23" i="2"/>
  <c r="E30" i="2" s="1"/>
  <c r="C23" i="2"/>
  <c r="C22" i="2"/>
  <c r="C21" i="2"/>
  <c r="C20" i="2"/>
  <c r="C19" i="2"/>
  <c r="C18" i="2"/>
  <c r="C37" i="2" l="1"/>
  <c r="C43" i="2"/>
  <c r="C49" i="2" s="1"/>
  <c r="E49" i="2"/>
  <c r="C28" i="2"/>
  <c r="C30" i="2" l="1"/>
</calcChain>
</file>

<file path=xl/sharedStrings.xml><?xml version="1.0" encoding="utf-8"?>
<sst xmlns="http://schemas.openxmlformats.org/spreadsheetml/2006/main" count="36" uniqueCount="36">
  <si>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</si>
  <si>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</si>
  <si>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</si>
  <si>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</si>
  <si>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31 DE ABRIL 2025</t>
  </si>
  <si>
    <t>(Valores expresados en pesos dominicanos-RD$)</t>
  </si>
  <si>
    <t xml:space="preserve">ABRIL 2025. </t>
  </si>
  <si>
    <t xml:space="preserve">MARZO 2025. </t>
  </si>
  <si>
    <t>Activos</t>
  </si>
  <si>
    <t>Activos corrientes</t>
  </si>
  <si>
    <t xml:space="preserve">Efectivo y equivalente de efectivo (Notas 7) </t>
  </si>
  <si>
    <t>Cuenta por cobrar a corto plazo (Notas 10)</t>
  </si>
  <si>
    <t xml:space="preserve"> Inventarios (Nota 11)</t>
  </si>
  <si>
    <t>Anticipo a suplidores (Nota 12)</t>
  </si>
  <si>
    <t>Gastos  Pagados por Adelantado ( Nota 13)</t>
  </si>
  <si>
    <t>Total activos corrientes</t>
  </si>
  <si>
    <t>Activos no corrientes</t>
  </si>
  <si>
    <t>Propiedad, planta y equipo neto (Nota 18)</t>
  </si>
  <si>
    <t xml:space="preserve"> Activos intangibles (Nota 19)</t>
  </si>
  <si>
    <t>Total activos no corrientes</t>
  </si>
  <si>
    <t>Total activos</t>
  </si>
  <si>
    <t>Pasivos   Pasivos corrientes</t>
  </si>
  <si>
    <t>Cuentas por pagar a corto plazo (Nota 22)</t>
  </si>
  <si>
    <t xml:space="preserve">Retenciones y acumulaciones por pagar (Nota 25) </t>
  </si>
  <si>
    <t>Provisiones a Corto Pazo ( Nota 26)</t>
  </si>
  <si>
    <t>Otros pasivos corrientes (Nota 29)</t>
  </si>
  <si>
    <t>Total pasivos corrientes</t>
  </si>
  <si>
    <t>Pasivos no corrientes</t>
  </si>
  <si>
    <t xml:space="preserve"> Otros pasivos no corrientes (Nota 35)</t>
  </si>
  <si>
    <t>Total pasivos no corrientes</t>
  </si>
  <si>
    <t>Total pasivos</t>
  </si>
  <si>
    <t>Activos Netos/Patrimonio (Notas 36)</t>
  </si>
  <si>
    <t xml:space="preserve">Resultados Acumulados  </t>
  </si>
  <si>
    <t xml:space="preserve">Resultado del periodo 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</si>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</sst>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u val="singleAccounting"/>
      <sz val="12"/>
      <name val="Verdana"/>
      <family val="2"/>
    </font>
    <font>
      <sz val="10"/>
      <color rgb="FF231F20"/>
      <name val="Verdana"/>
      <family val="2"/>
    </font>
    <font>
      <b/>
      <sz val="12"/>
      <name val="Verdana"/>
      <family val="2"/>
    </font>
    <font>
      <sz val="11"/>
      <color theme="1"/>
      <name val="Verdana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1" applyFont="1"/>
    <xf numFmtId="0" fontId="3" fillId="0" borderId="0" xfId="0" applyFont="1"/>
    <xf numFmtId="164" fontId="3" fillId="0" borderId="0" xfId="1" applyFont="1" applyAlignment="1"/>
    <xf numFmtId="0" fontId="2" fillId="0" borderId="0" xfId="0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2" fillId="0" borderId="0" xfId="1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165" fontId="4" fillId="0" borderId="0" xfId="1" applyNumberFormat="1" applyFont="1" applyAlignment="1"/>
    <xf numFmtId="165" fontId="4" fillId="0" borderId="0" xfId="1" applyNumberFormat="1" applyFont="1" applyBorder="1" applyAlignment="1"/>
    <xf numFmtId="0" fontId="4" fillId="0" borderId="0" xfId="0" applyFont="1" applyAlignment="1">
      <alignment vertical="center" wrapText="1"/>
    </xf>
    <xf numFmtId="14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Border="1" applyAlignment="1">
      <alignment horizontal="center" vertical="center" wrapText="1"/>
    </xf>
    <xf numFmtId="1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4" fillId="0" borderId="0" xfId="1" applyNumberFormat="1" applyFont="1" applyAlignment="1">
      <alignment vertical="center" wrapText="1"/>
    </xf>
    <xf numFmtId="165" fontId="4" fillId="0" borderId="0" xfId="1" applyNumberFormat="1" applyFont="1" applyBorder="1" applyAlignment="1">
      <alignment vertical="center" wrapText="1"/>
    </xf>
    <xf numFmtId="164" fontId="4" fillId="0" borderId="0" xfId="1" applyFont="1"/>
    <xf numFmtId="0" fontId="4" fillId="0" borderId="0" xfId="0" applyFont="1"/>
    <xf numFmtId="0" fontId="6" fillId="0" borderId="0" xfId="0" applyFont="1" applyAlignment="1">
      <alignment horizontal="left" vertical="center" wrapText="1"/>
    </xf>
    <xf numFmtId="165" fontId="6" fillId="0" borderId="0" xfId="1" applyNumberFormat="1" applyFont="1" applyAlignment="1">
      <alignment vertical="center" wrapText="1"/>
    </xf>
    <xf numFmtId="165" fontId="6" fillId="0" borderId="0" xfId="1" applyNumberFormat="1" applyFont="1" applyBorder="1" applyAlignment="1">
      <alignment vertical="center" wrapText="1"/>
    </xf>
    <xf numFmtId="164" fontId="7" fillId="0" borderId="0" xfId="1" applyFont="1" applyFill="1" applyAlignment="1">
      <alignment vertical="center"/>
    </xf>
    <xf numFmtId="43" fontId="4" fillId="0" borderId="0" xfId="0" applyNumberFormat="1" applyFont="1"/>
    <xf numFmtId="165" fontId="6" fillId="0" borderId="0" xfId="1" applyNumberFormat="1" applyFont="1" applyFill="1" applyAlignment="1">
      <alignment horizontal="left" vertical="center" wrapText="1"/>
    </xf>
    <xf numFmtId="165" fontId="6" fillId="0" borderId="0" xfId="1" applyNumberFormat="1" applyFont="1" applyBorder="1" applyAlignment="1">
      <alignment horizontal="left" vertical="center" wrapText="1"/>
    </xf>
    <xf numFmtId="165" fontId="6" fillId="0" borderId="0" xfId="1" applyNumberFormat="1" applyFont="1" applyAlignment="1">
      <alignment horizontal="left" vertical="center" wrapText="1"/>
    </xf>
    <xf numFmtId="165" fontId="4" fillId="0" borderId="0" xfId="1" applyNumberFormat="1" applyFont="1" applyAlignment="1">
      <alignment horizontal="left" vertical="center" wrapText="1"/>
    </xf>
    <xf numFmtId="165" fontId="5" fillId="0" borderId="1" xfId="1" applyNumberFormat="1" applyFont="1" applyBorder="1" applyAlignment="1">
      <alignment vertical="center" wrapText="1"/>
    </xf>
    <xf numFmtId="165" fontId="5" fillId="0" borderId="0" xfId="1" applyNumberFormat="1" applyFont="1" applyBorder="1" applyAlignment="1">
      <alignment vertical="center" wrapText="1"/>
    </xf>
    <xf numFmtId="165" fontId="8" fillId="0" borderId="0" xfId="1" applyNumberFormat="1" applyFont="1" applyAlignment="1">
      <alignment vertical="center" wrapText="1"/>
    </xf>
    <xf numFmtId="165" fontId="8" fillId="0" borderId="0" xfId="1" applyNumberFormat="1" applyFont="1" applyBorder="1" applyAlignment="1">
      <alignment vertical="center" wrapText="1"/>
    </xf>
    <xf numFmtId="165" fontId="6" fillId="0" borderId="0" xfId="1" applyNumberFormat="1" applyFont="1" applyFill="1" applyAlignment="1">
      <alignment vertical="center" wrapText="1"/>
    </xf>
    <xf numFmtId="165" fontId="6" fillId="0" borderId="2" xfId="1" applyNumberFormat="1" applyFont="1" applyBorder="1" applyAlignment="1">
      <alignment vertical="center" wrapText="1"/>
    </xf>
    <xf numFmtId="165" fontId="5" fillId="0" borderId="0" xfId="1" applyNumberFormat="1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65" fontId="9" fillId="0" borderId="0" xfId="1" applyNumberFormat="1" applyFont="1" applyAlignment="1">
      <alignment vertical="center" wrapText="1"/>
    </xf>
    <xf numFmtId="165" fontId="9" fillId="0" borderId="0" xfId="1" applyNumberFormat="1" applyFont="1" applyBorder="1" applyAlignment="1">
      <alignment vertical="center" wrapText="1"/>
    </xf>
    <xf numFmtId="165" fontId="9" fillId="0" borderId="0" xfId="1" applyNumberFormat="1" applyFont="1" applyFill="1" applyAlignment="1">
      <alignment vertical="center" wrapText="1"/>
    </xf>
    <xf numFmtId="165" fontId="9" fillId="0" borderId="0" xfId="1" applyNumberFormat="1" applyFont="1" applyFill="1" applyBorder="1" applyAlignment="1">
      <alignment vertical="center" wrapText="1"/>
    </xf>
    <xf numFmtId="165" fontId="9" fillId="0" borderId="2" xfId="1" applyNumberFormat="1" applyFont="1" applyBorder="1" applyAlignment="1">
      <alignment vertical="center" wrapText="1"/>
    </xf>
    <xf numFmtId="165" fontId="10" fillId="0" borderId="0" xfId="1" applyNumberFormat="1" applyFont="1" applyAlignment="1">
      <alignment vertical="center" wrapText="1"/>
    </xf>
    <xf numFmtId="165" fontId="10" fillId="0" borderId="0" xfId="1" applyNumberFormat="1" applyFont="1" applyBorder="1" applyAlignment="1">
      <alignment vertical="center" wrapText="1"/>
    </xf>
    <xf numFmtId="165" fontId="11" fillId="0" borderId="0" xfId="1" applyNumberFormat="1" applyFont="1" applyAlignment="1">
      <alignment vertical="center" wrapText="1"/>
    </xf>
    <xf numFmtId="0" fontId="12" fillId="2" borderId="0" xfId="0" applyFont="1" applyFill="1" applyAlignment="1">
      <alignment horizontal="left" vertical="center" wrapText="1"/>
    </xf>
    <xf numFmtId="165" fontId="13" fillId="0" borderId="0" xfId="1" applyNumberFormat="1" applyFont="1" applyBorder="1" applyAlignment="1">
      <alignment vertical="center" wrapText="1"/>
    </xf>
    <xf numFmtId="165" fontId="13" fillId="0" borderId="3" xfId="1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165" fontId="13" fillId="0" borderId="4" xfId="1" applyNumberFormat="1" applyFont="1" applyBorder="1"/>
    <xf numFmtId="165" fontId="13" fillId="0" borderId="0" xfId="1" applyNumberFormat="1" applyFont="1" applyBorder="1"/>
    <xf numFmtId="165" fontId="9" fillId="0" borderId="0" xfId="1" applyNumberFormat="1" applyFont="1" applyFill="1"/>
    <xf numFmtId="165" fontId="9" fillId="0" borderId="0" xfId="1" applyNumberFormat="1" applyFont="1" applyFill="1" applyBorder="1"/>
    <xf numFmtId="165" fontId="4" fillId="0" borderId="0" xfId="1" applyNumberFormat="1" applyFont="1" applyFill="1"/>
    <xf numFmtId="164" fontId="14" fillId="0" borderId="0" xfId="1" applyFont="1" applyFill="1" applyAlignment="1">
      <alignment vertical="center"/>
    </xf>
    <xf numFmtId="165" fontId="9" fillId="0" borderId="0" xfId="1" applyNumberFormat="1" applyFont="1" applyBorder="1"/>
    <xf numFmtId="164" fontId="9" fillId="0" borderId="0" xfId="1" applyFont="1"/>
    <xf numFmtId="43" fontId="4" fillId="0" borderId="0" xfId="1" applyNumberFormat="1" applyFont="1"/>
    <xf numFmtId="165" fontId="4" fillId="0" borderId="0" xfId="1" applyNumberFormat="1" applyFont="1"/>
    <xf numFmtId="164" fontId="14" fillId="2" borderId="0" xfId="1" applyFont="1" applyFill="1" applyAlignment="1">
      <alignment vertical="center"/>
    </xf>
    <xf numFmtId="0" fontId="3" fillId="0" borderId="0" xfId="0" applyFont="1" applyAlignment="1">
      <alignment vertical="center"/>
    </xf>
    <xf numFmtId="165" fontId="15" fillId="0" borderId="0" xfId="1" applyNumberFormat="1" applyFont="1" applyBorder="1"/>
    <xf numFmtId="165" fontId="3" fillId="0" borderId="0" xfId="1" applyNumberFormat="1" applyFont="1"/>
    <xf numFmtId="165" fontId="3" fillId="0" borderId="0" xfId="1" applyNumberFormat="1" applyFont="1" applyBorder="1"/>
  </cellXfs>
  <cellStyles count="2">
    <cellStyle name="Millares 2" xfId="1" xr:uid="{D182C99B-99CD-4205-89BF-7854C123C1E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114298</xdr:colOff>
      <xdr:row>0</xdr:row>
      <xdr:rowOff>185058</xdr:rowOff>
    </xdr:from>
    <xdr:to>
      <xdr:col>1</xdr:col>
      <xdr:colOff>2315366</xdr:colOff>
      <xdr:row>4</xdr:row>
      <xdr:rowOff>162947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16E0BE63-CD78-4453-ADD6-B2A9E35B2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8" y="185058"/>
          <a:ext cx="2715418" cy="7779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1326695</xdr:colOff>
      <xdr:row>0</xdr:row>
      <xdr:rowOff>0</xdr:rowOff>
    </xdr:from>
    <xdr:to>
      <xdr:col>5</xdr:col>
      <xdr:colOff>457280</xdr:colOff>
      <xdr:row>3</xdr:row>
      <xdr:rowOff>2381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id="{D5BD90EB-8596-4C30-8814-359E40495F29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6136820" y="0"/>
          <a:ext cx="3331110" cy="60245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82826</xdr:colOff>
      <xdr:row>51</xdr:row>
      <xdr:rowOff>107146</xdr:rowOff>
    </xdr:from>
    <xdr:to>
      <xdr:col>4</xdr:col>
      <xdr:colOff>1693352</xdr:colOff>
      <xdr:row>65</xdr:row>
      <xdr:rowOff>67907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5DAC14-012C-4AE3-A073-DDDAB0134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826" y="9991059"/>
          <a:ext cx="8844004" cy="266641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D_FINANCIERO\Contabilidad\INFORMES%20FINANCIEROS\ABRIL\ESTADOS%20FINANCIEROS%20ABRIL%202025-28-13-06-2025.-ULTIMO%20AL%2023-06-2025-FINAL-01-07-2025.xlsx" TargetMode="External"/><Relationship Id="rId1" Type="http://schemas.openxmlformats.org/officeDocument/2006/relationships/externalLinkPath" Target="/D_FINANCIERO/Contabilidad/INFORMES%20FINANCIEROS/ABRIL/ESTADOS%20FINANCIEROS%20ABRIL%202025-28-13-06-2025.-ULTIMO%20AL%2023-06-2025-FINAL-01-07-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ACUMULADO"/>
      <sheetName val="DATA ACUM"/>
      <sheetName val="3.Cambio del Patrimonio f."/>
      <sheetName val="5.Estado Comp. importes pr."/>
      <sheetName val="2.Est. de Rendimiento Comparat"/>
      <sheetName val="1.Estado de Situación Comparat"/>
      <sheetName val="6.NOTA ACUMULADA"/>
      <sheetName val="Hoja3"/>
      <sheetName val="4.Flujo de Efectivo Anual"/>
      <sheetName val="EST.RENDIM.ACUMULADO"/>
      <sheetName val="COMISION"/>
      <sheetName val="activo fijo"/>
      <sheetName val="CONSOLIDADOS ING Y GTOS ENE (2"/>
      <sheetName val="asientos de ajustes"/>
      <sheetName val="nota de Activo fijo"/>
      <sheetName val="ajuste de asignacion REGALIA"/>
      <sheetName val="CONSOLIDADOS ING Y GTOS ENE-DIC"/>
      <sheetName val="ajuste"/>
      <sheetName val="PATRIMONIO"/>
      <sheetName val="DIARIO ACUMULADO"/>
      <sheetName val="Estado de Situación MES ."/>
      <sheetName val="Est. de Rendimiento MES"/>
      <sheetName val="Hoja6"/>
      <sheetName val="Hoja7"/>
      <sheetName val="Hoja8"/>
      <sheetName val="Hoja9"/>
      <sheetName val="Hoja10"/>
      <sheetName val="Hoja13"/>
      <sheetName val="Hoja14"/>
      <sheetName val="Hoja20"/>
      <sheetName val="Donaciones privad"/>
      <sheetName val="Hoja4"/>
      <sheetName val="Hoja5"/>
      <sheetName val="Hoja12"/>
      <sheetName val="cuentas por cobrar ars"/>
      <sheetName val="CUENTS POR PAGAR "/>
      <sheetName val="EJECUCION PRESUP."/>
      <sheetName val="Hoja1"/>
      <sheetName val="GLOSAS "/>
      <sheetName val="FLUJODE CAJA  ABRIL 2025"/>
      <sheetName val="ingresos pro venta de servicios"/>
      <sheetName val="Hoja78"/>
      <sheetName val="Hoja11"/>
      <sheetName val="Hoja15"/>
      <sheetName val="Hoja18"/>
      <sheetName val="Hoja27"/>
      <sheetName val="Hoja77"/>
      <sheetName val="tabla flujo efectivo"/>
      <sheetName val="activos fijos de abril 2025"/>
      <sheetName val="NOTAS DEL MES"/>
      <sheetName val="Hoja79"/>
      <sheetName val="Hoja81"/>
      <sheetName val="Hoja84"/>
      <sheetName val="taba p final"/>
      <sheetName val="DONACIONE"/>
      <sheetName val="Hoja34"/>
      <sheetName val="DIARIO GENERAL ABRIL 2025"/>
      <sheetName val="Hoja55"/>
      <sheetName val="Hoja16"/>
      <sheetName val="Hoja17"/>
      <sheetName val="Hoja28"/>
      <sheetName val="Hoja31"/>
      <sheetName val="GLOSAS"/>
      <sheetName val="DONACIONES"/>
      <sheetName val="PPNE6 ENERO-2023 (2)"/>
      <sheetName val="Flujo de Efectivo mes"/>
      <sheetName val="Dynamics Enum Ca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41">
          <cell r="C41">
            <v>35000395.570165411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>
        <row r="104">
          <cell r="C104">
            <v>107646228.01328993</v>
          </cell>
        </row>
        <row r="142">
          <cell r="C142">
            <v>360355611.40184003</v>
          </cell>
        </row>
        <row r="298">
          <cell r="C298">
            <v>162073313.21620467</v>
          </cell>
        </row>
        <row r="329">
          <cell r="E329">
            <v>2555556.3400000003</v>
          </cell>
        </row>
        <row r="335">
          <cell r="E335">
            <v>7280129.4900000002</v>
          </cell>
        </row>
        <row r="365">
          <cell r="C365">
            <v>62583330.903161019</v>
          </cell>
        </row>
        <row r="381">
          <cell r="C381">
            <v>1505389.4100000029</v>
          </cell>
        </row>
        <row r="413">
          <cell r="C413">
            <v>198240122.11242998</v>
          </cell>
        </row>
        <row r="441">
          <cell r="C441">
            <v>3492881.4380000001</v>
          </cell>
        </row>
        <row r="456">
          <cell r="C456">
            <v>24768934.786500003</v>
          </cell>
        </row>
        <row r="481">
          <cell r="C481">
            <v>6429236.9399999995</v>
          </cell>
        </row>
        <row r="498">
          <cell r="C498">
            <v>15971700.343474349</v>
          </cell>
        </row>
        <row r="512">
          <cell r="C512">
            <v>420096286.58049995</v>
          </cell>
        </row>
      </sheetData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675A2-CB22-4D44-A266-EF25C99D842C}">
  <sheetPr>
    <tabColor rgb="FFFFA3FF"/>
  </sheetPr>
  <dimension ref="B5:P83"/>
  <sheetViews>
    <sheetView showGridLines="0" tabSelected="1" view="pageBreakPreview" topLeftCell="A27" zoomScale="69" zoomScaleNormal="70" zoomScaleSheetLayoutView="69" zoomScalePageLayoutView="25" workbookViewId="0">
      <selection activeCell="F39" sqref="F1:K1048576"/>
    </sheetView>
  </sheetViews>
  <sheetFormatPr baseColWidth="10" defaultColWidth="11.42578125" defaultRowHeight="15.75" x14ac:dyDescent="0.25"/>
  <cols>
    <col min="1" max="1" width="7.7109375" style="3" customWidth="1"/>
    <col min="2" max="2" width="64.42578125" style="61" customWidth="1"/>
    <col min="3" max="3" width="31" style="63" customWidth="1"/>
    <col min="4" max="4" width="5.28515625" style="64" customWidth="1"/>
    <col min="5" max="5" width="26.7109375" style="63" customWidth="1"/>
    <col min="6" max="6" width="11.7109375" style="2" customWidth="1"/>
    <col min="7" max="7" width="29.85546875" style="2" customWidth="1"/>
    <col min="8" max="8" width="19.7109375" style="2" customWidth="1"/>
    <col min="9" max="9" width="21.85546875" style="2" customWidth="1"/>
    <col min="10" max="10" width="23.42578125" style="2" customWidth="1"/>
    <col min="11" max="11" width="22.5703125" style="2" customWidth="1"/>
    <col min="12" max="12" width="26.28515625" style="2" customWidth="1"/>
    <col min="13" max="13" width="19.28515625" style="2" customWidth="1"/>
    <col min="14" max="14" width="31.28515625" style="2" customWidth="1"/>
    <col min="15" max="15" width="22.28515625" style="3" customWidth="1"/>
    <col min="16" max="16" width="18.7109375" style="3" bestFit="1" customWidth="1"/>
    <col min="17" max="16384" width="11.42578125" style="3"/>
  </cols>
  <sheetData>
    <row r="5" spans="2:14" x14ac:dyDescent="0.25">
      <c r="B5" s="1" t="s">
        <v>0</v>
      </c>
      <c r="C5" s="1"/>
      <c r="D5" s="1"/>
      <c r="E5" s="1"/>
    </row>
    <row r="6" spans="2:14" x14ac:dyDescent="0.25">
      <c r="B6" s="1" t="s">
        <v>1</v>
      </c>
      <c r="C6" s="1"/>
      <c r="D6" s="1"/>
      <c r="E6" s="1"/>
    </row>
    <row r="7" spans="2:14" x14ac:dyDescent="0.25">
      <c r="B7" s="1" t="s">
        <v>2</v>
      </c>
      <c r="C7" s="1"/>
      <c r="D7" s="1"/>
      <c r="E7" s="1"/>
      <c r="F7" s="4"/>
      <c r="G7" s="4"/>
      <c r="H7" s="4"/>
      <c r="I7" s="4"/>
      <c r="J7" s="4"/>
      <c r="K7" s="4"/>
      <c r="L7" s="4"/>
      <c r="M7" s="4"/>
      <c r="N7" s="4"/>
    </row>
    <row r="8" spans="2:14" x14ac:dyDescent="0.25">
      <c r="B8" s="1" t="s">
        <v>3</v>
      </c>
      <c r="C8" s="1"/>
      <c r="D8" s="1"/>
      <c r="E8" s="1"/>
      <c r="F8" s="4"/>
      <c r="G8" s="4"/>
      <c r="H8" s="4"/>
      <c r="I8" s="4"/>
      <c r="J8" s="4"/>
      <c r="K8" s="4"/>
      <c r="L8" s="4"/>
      <c r="M8" s="4"/>
      <c r="N8" s="4"/>
    </row>
    <row r="9" spans="2:14" x14ac:dyDescent="0.25">
      <c r="B9" s="1" t="s">
        <v>4</v>
      </c>
      <c r="C9" s="1"/>
      <c r="D9" s="1"/>
      <c r="E9" s="1"/>
      <c r="F9" s="4"/>
      <c r="G9" s="4"/>
      <c r="H9" s="4"/>
      <c r="I9" s="4"/>
      <c r="J9" s="4"/>
      <c r="K9" s="4"/>
      <c r="L9" s="4"/>
      <c r="M9" s="4"/>
      <c r="N9" s="4"/>
    </row>
    <row r="10" spans="2:14" x14ac:dyDescent="0.25">
      <c r="B10" s="1" t="s">
        <v>5</v>
      </c>
      <c r="C10" s="1"/>
      <c r="D10" s="1"/>
      <c r="E10" s="1"/>
      <c r="F10" s="4"/>
      <c r="G10" s="4"/>
      <c r="H10" s="4"/>
      <c r="I10" s="4"/>
      <c r="J10" s="4"/>
      <c r="K10" s="4"/>
      <c r="L10" s="4"/>
      <c r="M10" s="4"/>
      <c r="N10" s="4"/>
    </row>
    <row r="11" spans="2:14" x14ac:dyDescent="0.25">
      <c r="B11" s="5"/>
      <c r="C11" s="6"/>
      <c r="D11" s="7"/>
      <c r="E11" s="6"/>
      <c r="F11" s="4"/>
      <c r="G11" s="4"/>
      <c r="H11" s="4"/>
      <c r="I11" s="4"/>
      <c r="J11" s="4"/>
      <c r="K11" s="4"/>
      <c r="L11" s="4"/>
      <c r="M11" s="4"/>
      <c r="N11" s="4"/>
    </row>
    <row r="12" spans="2:14" ht="15" hidden="1" customHeight="1" x14ac:dyDescent="0.25">
      <c r="B12" s="5"/>
      <c r="C12" s="6"/>
      <c r="D12" s="7"/>
      <c r="E12" s="6"/>
      <c r="F12" s="4"/>
      <c r="G12" s="4"/>
      <c r="H12" s="4"/>
      <c r="I12" s="4"/>
      <c r="J12" s="4"/>
      <c r="K12" s="4"/>
      <c r="L12" s="4"/>
      <c r="M12" s="4"/>
      <c r="N12" s="4"/>
    </row>
    <row r="13" spans="2:14" x14ac:dyDescent="0.25">
      <c r="B13" s="8"/>
      <c r="C13" s="9"/>
      <c r="D13" s="10"/>
      <c r="E13" s="9"/>
      <c r="F13" s="4"/>
      <c r="G13" s="4"/>
      <c r="H13" s="4"/>
      <c r="I13" s="4"/>
      <c r="J13" s="4"/>
      <c r="K13" s="4"/>
      <c r="L13" s="4"/>
      <c r="M13" s="4"/>
      <c r="N13" s="4"/>
    </row>
    <row r="14" spans="2:14" ht="30.75" customHeight="1" x14ac:dyDescent="0.25">
      <c r="B14" s="11"/>
      <c r="C14" s="12" t="s">
        <v>6</v>
      </c>
      <c r="D14" s="13"/>
      <c r="E14" s="12" t="s">
        <v>7</v>
      </c>
      <c r="F14" s="4"/>
      <c r="G14" s="4"/>
      <c r="H14" s="4"/>
      <c r="I14" s="4"/>
      <c r="J14" s="4"/>
      <c r="K14" s="4"/>
      <c r="L14" s="4"/>
      <c r="M14" s="4"/>
      <c r="N14" s="4"/>
    </row>
    <row r="15" spans="2:14" x14ac:dyDescent="0.25">
      <c r="B15" s="11"/>
      <c r="C15" s="14"/>
      <c r="D15" s="13"/>
      <c r="E15" s="15"/>
      <c r="F15" s="4"/>
      <c r="G15" s="4"/>
      <c r="H15" s="4"/>
      <c r="I15" s="4"/>
      <c r="J15" s="4"/>
      <c r="K15" s="4"/>
      <c r="L15" s="4"/>
      <c r="M15" s="4"/>
      <c r="N15" s="4"/>
    </row>
    <row r="16" spans="2:14" x14ac:dyDescent="0.25">
      <c r="B16" s="16" t="s">
        <v>8</v>
      </c>
      <c r="C16" s="17"/>
      <c r="D16" s="18"/>
      <c r="E16" s="17"/>
      <c r="F16" s="4"/>
      <c r="G16" s="4"/>
      <c r="H16" s="4"/>
      <c r="I16" s="4"/>
      <c r="J16" s="4"/>
      <c r="K16" s="4"/>
      <c r="L16" s="4"/>
      <c r="M16" s="4"/>
      <c r="N16" s="4"/>
    </row>
    <row r="17" spans="2:16" s="20" customFormat="1" ht="15" x14ac:dyDescent="0.2">
      <c r="B17" s="16" t="s">
        <v>9</v>
      </c>
      <c r="C17" s="17"/>
      <c r="D17" s="18"/>
      <c r="E17" s="17"/>
      <c r="F17" s="19"/>
      <c r="G17" s="19"/>
      <c r="H17" s="19"/>
      <c r="I17" s="19"/>
      <c r="J17" s="19"/>
      <c r="K17" s="19"/>
      <c r="L17" s="19"/>
      <c r="M17" s="19"/>
      <c r="N17" s="19"/>
    </row>
    <row r="18" spans="2:16" s="20" customFormat="1" ht="15" x14ac:dyDescent="0.2">
      <c r="B18" s="21" t="s">
        <v>10</v>
      </c>
      <c r="C18" s="22">
        <f>'[1]NOTAS DEL MES'!C104</f>
        <v>107646228.01328993</v>
      </c>
      <c r="D18" s="23"/>
      <c r="E18" s="22">
        <v>128765581.98428996</v>
      </c>
      <c r="F18" s="19"/>
      <c r="G18" s="19"/>
      <c r="H18" s="19"/>
      <c r="I18" s="19"/>
      <c r="J18" s="19"/>
      <c r="K18" s="19"/>
      <c r="L18" s="19"/>
      <c r="M18" s="24"/>
      <c r="N18" s="19"/>
      <c r="O18" s="25"/>
      <c r="P18" s="25"/>
    </row>
    <row r="19" spans="2:16" s="20" customFormat="1" ht="15" x14ac:dyDescent="0.2">
      <c r="B19" s="21" t="s">
        <v>11</v>
      </c>
      <c r="C19" s="22">
        <f>'[1]NOTAS DEL MES'!C142</f>
        <v>360355611.40184003</v>
      </c>
      <c r="D19" s="23"/>
      <c r="E19" s="22">
        <v>330715517.38132972</v>
      </c>
      <c r="F19" s="19"/>
      <c r="G19" s="19"/>
      <c r="H19" s="19"/>
      <c r="I19" s="19"/>
      <c r="J19" s="19"/>
      <c r="K19" s="19"/>
      <c r="L19" s="19"/>
      <c r="M19" s="19"/>
      <c r="N19" s="19"/>
      <c r="O19" s="25"/>
      <c r="P19" s="25"/>
    </row>
    <row r="20" spans="2:16" s="20" customFormat="1" ht="15" x14ac:dyDescent="0.2">
      <c r="B20" s="21" t="s">
        <v>12</v>
      </c>
      <c r="C20" s="26">
        <f>'[1]NOTAS DEL MES'!C298</f>
        <v>162073313.21620467</v>
      </c>
      <c r="D20" s="27"/>
      <c r="E20" s="28">
        <v>172672225.3182047</v>
      </c>
      <c r="F20" s="19"/>
      <c r="G20" s="19"/>
      <c r="H20" s="19"/>
      <c r="I20" s="19"/>
      <c r="J20" s="19"/>
      <c r="K20" s="19"/>
      <c r="L20" s="19"/>
      <c r="M20" s="19"/>
      <c r="N20" s="19"/>
      <c r="O20" s="25"/>
      <c r="P20" s="25"/>
    </row>
    <row r="21" spans="2:16" s="20" customFormat="1" ht="15" x14ac:dyDescent="0.2">
      <c r="B21" s="21" t="s">
        <v>13</v>
      </c>
      <c r="C21" s="29">
        <f>'[1]NOTAS DEL MES'!E329</f>
        <v>2555556.3400000003</v>
      </c>
      <c r="D21" s="27"/>
      <c r="E21" s="28">
        <v>7878348.3800000008</v>
      </c>
      <c r="F21" s="19"/>
      <c r="G21" s="19"/>
      <c r="H21" s="19"/>
      <c r="I21" s="19"/>
      <c r="J21" s="19"/>
      <c r="K21" s="19"/>
      <c r="L21" s="19"/>
      <c r="M21" s="19"/>
      <c r="N21" s="19"/>
      <c r="O21" s="25"/>
      <c r="P21" s="25"/>
    </row>
    <row r="22" spans="2:16" s="20" customFormat="1" ht="15" x14ac:dyDescent="0.2">
      <c r="B22" s="21" t="s">
        <v>14</v>
      </c>
      <c r="C22" s="29">
        <f>'[1]NOTAS DEL MES'!E335</f>
        <v>7280129.4900000002</v>
      </c>
      <c r="D22" s="27"/>
      <c r="E22" s="28"/>
      <c r="F22" s="19"/>
      <c r="G22" s="19"/>
      <c r="H22" s="19"/>
      <c r="I22" s="19"/>
      <c r="J22" s="19"/>
      <c r="K22" s="19"/>
      <c r="L22" s="19"/>
      <c r="M22" s="19"/>
      <c r="N22" s="19"/>
      <c r="O22" s="25"/>
      <c r="P22" s="25"/>
    </row>
    <row r="23" spans="2:16" s="20" customFormat="1" thickBot="1" x14ac:dyDescent="0.25">
      <c r="B23" s="16" t="s">
        <v>15</v>
      </c>
      <c r="C23" s="30">
        <f>SUM(C18:C22)</f>
        <v>639910838.46133471</v>
      </c>
      <c r="D23" s="31"/>
      <c r="E23" s="30">
        <f>SUM(E18:E22)</f>
        <v>640031673.0638243</v>
      </c>
      <c r="F23" s="19"/>
      <c r="G23" s="19"/>
      <c r="H23" s="19"/>
      <c r="I23" s="19"/>
      <c r="J23" s="19"/>
      <c r="K23" s="19"/>
      <c r="L23" s="19"/>
      <c r="M23" s="19"/>
      <c r="N23" s="19"/>
      <c r="O23" s="25"/>
    </row>
    <row r="24" spans="2:16" s="20" customFormat="1" ht="15" x14ac:dyDescent="0.2">
      <c r="B24" s="16"/>
      <c r="C24" s="32"/>
      <c r="D24" s="33"/>
      <c r="E24" s="32"/>
      <c r="F24" s="19"/>
      <c r="G24" s="19"/>
      <c r="H24" s="19"/>
      <c r="I24" s="19"/>
      <c r="J24" s="19"/>
      <c r="K24" s="19"/>
      <c r="L24" s="19"/>
      <c r="M24" s="19"/>
      <c r="N24" s="19"/>
      <c r="O24" s="25"/>
    </row>
    <row r="25" spans="2:16" s="20" customFormat="1" ht="15" x14ac:dyDescent="0.2">
      <c r="B25" s="16" t="s">
        <v>16</v>
      </c>
      <c r="C25" s="32"/>
      <c r="D25" s="33"/>
      <c r="E25" s="32"/>
      <c r="F25" s="19"/>
      <c r="G25" s="19"/>
      <c r="H25" s="19"/>
      <c r="I25" s="19"/>
      <c r="J25" s="19"/>
      <c r="K25" s="19"/>
      <c r="L25" s="19"/>
      <c r="M25" s="19"/>
      <c r="N25" s="19"/>
      <c r="O25" s="25"/>
    </row>
    <row r="26" spans="2:16" s="20" customFormat="1" ht="15" x14ac:dyDescent="0.2">
      <c r="B26" s="21" t="s">
        <v>17</v>
      </c>
      <c r="C26" s="29">
        <f>(+'[1]NOTAS DEL MES'!C365)</f>
        <v>62583330.903161019</v>
      </c>
      <c r="D26" s="23"/>
      <c r="E26" s="34">
        <v>52409424.013161033</v>
      </c>
      <c r="F26" s="19"/>
      <c r="G26" s="19"/>
      <c r="H26" s="19"/>
      <c r="I26" s="19"/>
      <c r="J26" s="19"/>
      <c r="K26" s="19"/>
      <c r="L26" s="19"/>
      <c r="M26" s="19"/>
      <c r="N26" s="19"/>
      <c r="O26" s="25"/>
      <c r="P26" s="25"/>
    </row>
    <row r="27" spans="2:16" s="20" customFormat="1" ht="15" x14ac:dyDescent="0.2">
      <c r="B27" s="21" t="s">
        <v>18</v>
      </c>
      <c r="C27" s="35">
        <f>+'[1]NOTAS DEL MES'!C381</f>
        <v>1505389.4100000029</v>
      </c>
      <c r="D27" s="23"/>
      <c r="E27" s="35">
        <v>1505389.4100000029</v>
      </c>
      <c r="F27" s="19"/>
      <c r="G27" s="19"/>
      <c r="H27" s="19"/>
      <c r="I27" s="19"/>
      <c r="J27" s="19"/>
      <c r="K27" s="19"/>
      <c r="L27" s="19"/>
      <c r="M27" s="19"/>
      <c r="N27" s="19"/>
      <c r="O27" s="25"/>
    </row>
    <row r="28" spans="2:16" s="20" customFormat="1" ht="15" x14ac:dyDescent="0.2">
      <c r="B28" s="16" t="s">
        <v>19</v>
      </c>
      <c r="C28" s="32">
        <f>SUM(C26:C27)</f>
        <v>64088720.313161023</v>
      </c>
      <c r="D28" s="33"/>
      <c r="E28" s="32">
        <f>SUM(E26:E27)</f>
        <v>53914813.423161037</v>
      </c>
      <c r="F28" s="19"/>
      <c r="G28" s="19"/>
      <c r="H28" s="19"/>
      <c r="I28" s="19"/>
      <c r="J28" s="19"/>
      <c r="K28" s="19"/>
      <c r="L28" s="19"/>
      <c r="M28" s="19"/>
      <c r="N28" s="19"/>
      <c r="O28" s="25"/>
    </row>
    <row r="29" spans="2:16" s="20" customFormat="1" ht="15" x14ac:dyDescent="0.2">
      <c r="B29" s="16"/>
      <c r="C29" s="36"/>
      <c r="D29" s="33"/>
      <c r="E29" s="36"/>
      <c r="F29" s="19"/>
      <c r="G29" s="19"/>
      <c r="H29" s="19"/>
      <c r="I29" s="19"/>
      <c r="J29" s="19"/>
      <c r="K29" s="19"/>
      <c r="L29" s="19"/>
      <c r="M29" s="19"/>
      <c r="N29" s="19"/>
      <c r="O29" s="25"/>
    </row>
    <row r="30" spans="2:16" s="20" customFormat="1" thickBot="1" x14ac:dyDescent="0.25">
      <c r="B30" s="16" t="s">
        <v>20</v>
      </c>
      <c r="C30" s="30">
        <f>+C28+C23</f>
        <v>703999558.77449572</v>
      </c>
      <c r="D30" s="31"/>
      <c r="E30" s="30">
        <f>+E23+E28</f>
        <v>693946486.48698533</v>
      </c>
      <c r="F30" s="19"/>
      <c r="G30" s="19"/>
      <c r="H30" s="19"/>
      <c r="I30" s="19"/>
      <c r="J30" s="19"/>
      <c r="K30" s="19"/>
      <c r="L30" s="19"/>
      <c r="M30" s="19"/>
      <c r="N30" s="19"/>
      <c r="O30" s="25"/>
      <c r="P30" s="25"/>
    </row>
    <row r="31" spans="2:16" s="20" customFormat="1" ht="15" x14ac:dyDescent="0.2">
      <c r="B31" s="37" t="s">
        <v>21</v>
      </c>
      <c r="C31" s="17"/>
      <c r="D31" s="18"/>
      <c r="E31" s="17"/>
      <c r="F31" s="19"/>
      <c r="G31" s="19"/>
      <c r="H31" s="19"/>
      <c r="I31" s="19"/>
      <c r="J31" s="19"/>
      <c r="K31" s="19"/>
      <c r="L31" s="19"/>
      <c r="M31" s="19"/>
      <c r="N31" s="19"/>
      <c r="O31" s="25"/>
    </row>
    <row r="32" spans="2:16" s="20" customFormat="1" ht="15" x14ac:dyDescent="0.2">
      <c r="B32" s="37"/>
      <c r="C32" s="22"/>
      <c r="D32" s="23"/>
      <c r="E32" s="22"/>
      <c r="F32" s="19"/>
      <c r="G32" s="19"/>
      <c r="H32" s="19"/>
      <c r="I32" s="19"/>
      <c r="J32" s="19"/>
      <c r="K32" s="19"/>
      <c r="L32" s="19"/>
      <c r="M32" s="19"/>
      <c r="N32" s="19"/>
      <c r="O32" s="25"/>
    </row>
    <row r="33" spans="2:16" s="20" customFormat="1" ht="15" x14ac:dyDescent="0.2">
      <c r="B33" s="21" t="s">
        <v>22</v>
      </c>
      <c r="C33" s="38">
        <f>+'[1]NOTAS DEL MES'!C413</f>
        <v>198240122.11242998</v>
      </c>
      <c r="D33" s="39"/>
      <c r="E33" s="38">
        <v>203511727.00242996</v>
      </c>
      <c r="F33" s="19"/>
      <c r="G33" s="19"/>
      <c r="H33" s="19"/>
      <c r="I33" s="19"/>
      <c r="J33" s="19"/>
      <c r="K33" s="19"/>
      <c r="L33" s="19"/>
      <c r="M33" s="19"/>
      <c r="N33" s="19"/>
      <c r="O33" s="25"/>
      <c r="P33" s="25"/>
    </row>
    <row r="34" spans="2:16" s="20" customFormat="1" ht="16.899999999999999" customHeight="1" x14ac:dyDescent="0.2">
      <c r="B34" s="21" t="s">
        <v>23</v>
      </c>
      <c r="C34" s="40">
        <f>+'[1]NOTAS DEL MES'!C441</f>
        <v>3492881.4380000001</v>
      </c>
      <c r="D34" s="41"/>
      <c r="E34" s="40">
        <v>3489530.5310000004</v>
      </c>
      <c r="F34" s="19"/>
      <c r="G34" s="19"/>
      <c r="H34" s="19"/>
      <c r="I34" s="19"/>
      <c r="J34" s="19"/>
      <c r="K34" s="19"/>
      <c r="L34" s="19"/>
      <c r="M34" s="19"/>
      <c r="N34" s="19"/>
      <c r="O34" s="25"/>
      <c r="P34" s="25"/>
    </row>
    <row r="35" spans="2:16" s="20" customFormat="1" ht="16.899999999999999" customHeight="1" x14ac:dyDescent="0.2">
      <c r="B35" s="21" t="s">
        <v>24</v>
      </c>
      <c r="C35" s="40">
        <f>'[1]NOTAS DEL MES'!C456</f>
        <v>24768934.786500003</v>
      </c>
      <c r="D35" s="41"/>
      <c r="E35" s="40">
        <v>45094439.033500001</v>
      </c>
      <c r="F35" s="19"/>
      <c r="G35" s="19"/>
      <c r="H35" s="19"/>
      <c r="I35" s="19"/>
      <c r="J35" s="19"/>
      <c r="K35" s="19"/>
      <c r="L35" s="19"/>
      <c r="M35" s="19"/>
      <c r="N35" s="19"/>
      <c r="O35" s="25"/>
      <c r="P35" s="25"/>
    </row>
    <row r="36" spans="2:16" s="20" customFormat="1" ht="15" x14ac:dyDescent="0.2">
      <c r="B36" s="21" t="s">
        <v>25</v>
      </c>
      <c r="C36" s="42">
        <f>'[1]NOTAS DEL MES'!C481</f>
        <v>6429236.9399999995</v>
      </c>
      <c r="D36" s="39"/>
      <c r="E36" s="42">
        <v>6380746.5</v>
      </c>
      <c r="F36" s="19"/>
      <c r="G36" s="19"/>
      <c r="H36" s="19"/>
      <c r="I36" s="19"/>
      <c r="J36" s="19"/>
      <c r="K36" s="19"/>
      <c r="L36" s="19"/>
      <c r="M36" s="19"/>
      <c r="N36" s="19"/>
      <c r="O36" s="25"/>
    </row>
    <row r="37" spans="2:16" s="20" customFormat="1" ht="15" x14ac:dyDescent="0.2">
      <c r="B37" s="16" t="s">
        <v>26</v>
      </c>
      <c r="C37" s="43">
        <f>SUM(C33:C36)</f>
        <v>232931175.27692997</v>
      </c>
      <c r="D37" s="44"/>
      <c r="E37" s="43">
        <f>SUM(E33:E36)</f>
        <v>258476443.06692994</v>
      </c>
      <c r="F37" s="19"/>
      <c r="G37" s="19"/>
      <c r="H37" s="19"/>
      <c r="I37" s="19"/>
      <c r="J37" s="19"/>
      <c r="K37" s="19"/>
      <c r="L37" s="19"/>
      <c r="M37" s="19"/>
      <c r="N37" s="19"/>
      <c r="O37" s="25"/>
    </row>
    <row r="38" spans="2:16" s="20" customFormat="1" ht="15" x14ac:dyDescent="0.2">
      <c r="B38" s="16"/>
      <c r="C38" s="43"/>
      <c r="D38" s="44"/>
      <c r="E38" s="43"/>
      <c r="F38" s="19"/>
      <c r="G38" s="19"/>
      <c r="H38" s="19"/>
      <c r="I38" s="19"/>
      <c r="J38" s="19"/>
      <c r="K38" s="19"/>
      <c r="L38" s="19"/>
      <c r="M38" s="19"/>
      <c r="N38" s="19"/>
      <c r="O38" s="25"/>
    </row>
    <row r="39" spans="2:16" s="20" customFormat="1" ht="16.149999999999999" customHeight="1" x14ac:dyDescent="0.2">
      <c r="B39" s="16" t="s">
        <v>27</v>
      </c>
      <c r="C39" s="38"/>
      <c r="D39" s="39"/>
      <c r="E39" s="38"/>
      <c r="F39" s="19"/>
      <c r="G39" s="19"/>
      <c r="H39" s="19"/>
      <c r="I39" s="19"/>
      <c r="J39" s="19"/>
      <c r="K39" s="19"/>
      <c r="L39" s="19"/>
      <c r="M39" s="19"/>
      <c r="N39" s="19"/>
      <c r="O39" s="25"/>
    </row>
    <row r="40" spans="2:16" s="20" customFormat="1" ht="16.149999999999999" customHeight="1" x14ac:dyDescent="0.2">
      <c r="B40" s="21" t="s">
        <v>28</v>
      </c>
      <c r="C40" s="38">
        <f>+'[1]NOTAS DEL MES'!C498</f>
        <v>15971700.343474349</v>
      </c>
      <c r="D40" s="39"/>
      <c r="E40" s="38">
        <v>15373756.629999999</v>
      </c>
      <c r="F40" s="19"/>
      <c r="G40" s="19"/>
      <c r="H40" s="19"/>
      <c r="I40" s="19"/>
      <c r="J40" s="19"/>
      <c r="K40" s="19"/>
      <c r="L40" s="19"/>
      <c r="M40" s="19"/>
      <c r="N40" s="19"/>
      <c r="O40" s="25"/>
      <c r="P40" s="25"/>
    </row>
    <row r="41" spans="2:16" s="20" customFormat="1" ht="16.149999999999999" customHeight="1" x14ac:dyDescent="0.2">
      <c r="B41" s="16" t="s">
        <v>29</v>
      </c>
      <c r="C41" s="45">
        <f>SUM(C40)</f>
        <v>15971700.343474349</v>
      </c>
      <c r="D41" s="44"/>
      <c r="E41" s="43">
        <f>SUM(E40)</f>
        <v>15373756.629999999</v>
      </c>
      <c r="F41" s="19"/>
      <c r="G41" s="19"/>
      <c r="H41" s="19"/>
      <c r="I41" s="19"/>
      <c r="J41" s="19"/>
      <c r="K41" s="19"/>
      <c r="L41" s="19"/>
      <c r="M41" s="19"/>
      <c r="N41" s="19"/>
      <c r="O41" s="25"/>
    </row>
    <row r="42" spans="2:16" s="20" customFormat="1" ht="15" x14ac:dyDescent="0.2">
      <c r="B42" s="16"/>
      <c r="C42" s="43"/>
      <c r="D42" s="44"/>
      <c r="E42" s="43"/>
      <c r="F42" s="19"/>
      <c r="G42" s="19"/>
      <c r="H42" s="19"/>
      <c r="I42" s="19"/>
      <c r="J42" s="19"/>
      <c r="K42" s="19"/>
      <c r="L42" s="19"/>
      <c r="M42" s="19"/>
      <c r="N42" s="19"/>
      <c r="O42" s="25"/>
    </row>
    <row r="43" spans="2:16" s="20" customFormat="1" ht="15" x14ac:dyDescent="0.2">
      <c r="B43" s="16" t="s">
        <v>30</v>
      </c>
      <c r="C43" s="43">
        <f>+C37+C41</f>
        <v>248902875.62040433</v>
      </c>
      <c r="D43" s="44"/>
      <c r="E43" s="43">
        <f>+E37+E41</f>
        <v>273850199.69692993</v>
      </c>
      <c r="F43" s="19"/>
      <c r="G43" s="19"/>
      <c r="H43" s="19"/>
      <c r="I43" s="19"/>
      <c r="J43" s="19"/>
      <c r="K43" s="19"/>
      <c r="L43" s="19"/>
      <c r="M43" s="19"/>
      <c r="N43" s="19"/>
      <c r="O43" s="25"/>
      <c r="P43" s="25"/>
    </row>
    <row r="44" spans="2:16" s="20" customFormat="1" ht="15" x14ac:dyDescent="0.2">
      <c r="B44" s="16"/>
      <c r="C44" s="43"/>
      <c r="D44" s="44"/>
      <c r="E44" s="43"/>
      <c r="F44" s="19"/>
      <c r="G44" s="19"/>
      <c r="H44" s="19"/>
      <c r="I44" s="19"/>
      <c r="J44" s="19"/>
      <c r="K44" s="19"/>
      <c r="L44" s="19"/>
      <c r="M44" s="19"/>
      <c r="N44" s="19"/>
      <c r="O44" s="25"/>
    </row>
    <row r="45" spans="2:16" s="20" customFormat="1" ht="15" x14ac:dyDescent="0.2">
      <c r="B45" s="16" t="s">
        <v>31</v>
      </c>
      <c r="C45" s="38"/>
      <c r="D45" s="39"/>
      <c r="E45" s="38"/>
      <c r="F45" s="19"/>
      <c r="G45" s="19"/>
      <c r="H45" s="19"/>
      <c r="I45" s="19"/>
      <c r="J45" s="19"/>
      <c r="K45" s="19"/>
      <c r="L45" s="19"/>
      <c r="M45" s="19"/>
      <c r="N45" s="19"/>
      <c r="O45" s="25"/>
    </row>
    <row r="46" spans="2:16" s="20" customFormat="1" ht="15" x14ac:dyDescent="0.2">
      <c r="B46" s="46" t="s">
        <v>32</v>
      </c>
      <c r="C46" s="47">
        <f>'[1]NOTAS DEL MES'!C512</f>
        <v>420096286.58049995</v>
      </c>
      <c r="D46" s="47"/>
      <c r="E46" s="47">
        <v>391593888.82999998</v>
      </c>
      <c r="F46" s="19"/>
      <c r="G46" s="19"/>
      <c r="H46" s="19"/>
      <c r="I46" s="19"/>
      <c r="J46" s="19"/>
      <c r="K46" s="19"/>
      <c r="L46" s="19"/>
      <c r="M46" s="19"/>
      <c r="N46" s="19"/>
      <c r="O46" s="25"/>
    </row>
    <row r="47" spans="2:16" s="20" customFormat="1" ht="15" x14ac:dyDescent="0.2">
      <c r="B47" s="46" t="s">
        <v>33</v>
      </c>
      <c r="C47" s="40">
        <f>'[1]Est. de Rendimiento MES'!C41</f>
        <v>35000395.570165411</v>
      </c>
      <c r="D47" s="41"/>
      <c r="E47" s="40">
        <v>28502397.750499986</v>
      </c>
      <c r="F47" s="19"/>
      <c r="G47" s="19"/>
      <c r="H47" s="19"/>
      <c r="I47" s="19"/>
      <c r="J47" s="19"/>
      <c r="K47" s="19"/>
      <c r="L47" s="19"/>
      <c r="M47" s="19"/>
      <c r="N47" s="19"/>
      <c r="O47" s="25"/>
    </row>
    <row r="48" spans="2:16" s="20" customFormat="1" ht="15" x14ac:dyDescent="0.2">
      <c r="B48" s="16" t="s">
        <v>34</v>
      </c>
      <c r="C48" s="48">
        <f>SUM(C46:C47)</f>
        <v>455096682.15066534</v>
      </c>
      <c r="D48" s="47"/>
      <c r="E48" s="48">
        <f>SUM(E46:E47)</f>
        <v>420096286.58049995</v>
      </c>
      <c r="F48" s="19"/>
      <c r="G48" s="19"/>
      <c r="H48" s="19"/>
      <c r="I48" s="19"/>
      <c r="J48" s="19"/>
      <c r="K48" s="19"/>
      <c r="L48" s="19"/>
      <c r="M48" s="19"/>
      <c r="N48" s="19"/>
      <c r="O48" s="25"/>
    </row>
    <row r="49" spans="2:15" s="20" customFormat="1" thickBot="1" x14ac:dyDescent="0.25">
      <c r="B49" s="49" t="s">
        <v>35</v>
      </c>
      <c r="C49" s="50">
        <f>+C48+C43+1</f>
        <v>703999558.77106965</v>
      </c>
      <c r="D49" s="51"/>
      <c r="E49" s="50">
        <f>+E43+E48</f>
        <v>693946486.27742982</v>
      </c>
      <c r="F49" s="19"/>
      <c r="G49" s="19"/>
      <c r="H49" s="19"/>
      <c r="I49" s="19"/>
      <c r="J49" s="19"/>
      <c r="K49" s="19"/>
      <c r="L49" s="19"/>
      <c r="M49" s="19"/>
      <c r="N49" s="19"/>
      <c r="O49" s="25"/>
    </row>
    <row r="50" spans="2:15" s="20" customFormat="1" thickTop="1" x14ac:dyDescent="0.2">
      <c r="B50" s="49"/>
      <c r="C50" s="51"/>
      <c r="D50" s="51"/>
      <c r="E50" s="51"/>
      <c r="F50" s="19"/>
      <c r="G50" s="19"/>
      <c r="H50" s="19"/>
      <c r="I50" s="19"/>
      <c r="J50" s="19"/>
      <c r="K50" s="19"/>
      <c r="L50" s="19"/>
      <c r="M50" s="19"/>
      <c r="N50" s="19"/>
      <c r="O50" s="25"/>
    </row>
    <row r="51" spans="2:15" s="20" customFormat="1" ht="15" x14ac:dyDescent="0.2">
      <c r="B51" s="49"/>
      <c r="D51" s="51"/>
      <c r="E51" s="51"/>
      <c r="F51" s="19"/>
      <c r="G51" s="19"/>
      <c r="H51" s="19"/>
      <c r="I51" s="19"/>
      <c r="J51" s="19"/>
      <c r="K51" s="19"/>
      <c r="L51" s="19"/>
      <c r="M51" s="19"/>
      <c r="N51" s="19"/>
      <c r="O51" s="25"/>
    </row>
    <row r="52" spans="2:15" s="20" customFormat="1" ht="15" x14ac:dyDescent="0.2">
      <c r="B52" s="49"/>
      <c r="C52" s="51"/>
      <c r="D52" s="51"/>
      <c r="E52" s="51"/>
      <c r="F52" s="19"/>
      <c r="G52" s="19"/>
      <c r="H52" s="19"/>
      <c r="I52" s="19"/>
      <c r="J52" s="19"/>
      <c r="K52" s="19"/>
      <c r="L52" s="19"/>
      <c r="M52" s="19"/>
      <c r="N52" s="19"/>
      <c r="O52" s="25"/>
    </row>
    <row r="53" spans="2:15" s="20" customFormat="1" ht="15" x14ac:dyDescent="0.2">
      <c r="B53" s="49"/>
      <c r="C53" s="51"/>
      <c r="D53" s="51"/>
      <c r="E53" s="51"/>
      <c r="F53" s="19"/>
      <c r="G53" s="19"/>
      <c r="H53" s="19"/>
      <c r="I53" s="19"/>
      <c r="J53" s="19"/>
      <c r="K53" s="19"/>
      <c r="L53" s="19"/>
      <c r="M53" s="19"/>
      <c r="N53" s="19"/>
      <c r="O53" s="25"/>
    </row>
    <row r="54" spans="2:15" s="20" customFormat="1" ht="15" x14ac:dyDescent="0.2">
      <c r="B54" s="49"/>
      <c r="C54" s="51"/>
      <c r="D54" s="51"/>
      <c r="E54" s="51"/>
      <c r="F54" s="19"/>
      <c r="G54" s="19"/>
      <c r="H54" s="19"/>
      <c r="I54" s="19"/>
      <c r="J54" s="19"/>
      <c r="K54" s="19"/>
      <c r="L54" s="19"/>
      <c r="M54" s="19"/>
      <c r="N54" s="19"/>
      <c r="O54" s="25"/>
    </row>
    <row r="55" spans="2:15" s="20" customFormat="1" ht="15" x14ac:dyDescent="0.2">
      <c r="B55" s="8"/>
      <c r="C55" s="52"/>
      <c r="D55" s="53"/>
      <c r="E55" s="52"/>
      <c r="F55" s="19"/>
      <c r="G55" s="19"/>
      <c r="H55" s="19"/>
      <c r="I55" s="19"/>
      <c r="J55" s="19"/>
      <c r="K55" s="19"/>
      <c r="L55" s="19"/>
      <c r="M55" s="19"/>
      <c r="N55" s="19"/>
      <c r="O55" s="25"/>
    </row>
    <row r="56" spans="2:15" s="20" customFormat="1" ht="15" x14ac:dyDescent="0.2">
      <c r="B56" s="8"/>
      <c r="C56" s="52"/>
      <c r="D56" s="53"/>
      <c r="E56" s="54"/>
      <c r="F56" s="19"/>
      <c r="G56" s="19"/>
      <c r="H56" s="19"/>
      <c r="I56" s="19"/>
      <c r="J56" s="19"/>
      <c r="K56" s="19"/>
      <c r="L56" s="19"/>
      <c r="M56" s="19"/>
      <c r="N56" s="19"/>
      <c r="O56" s="25"/>
    </row>
    <row r="57" spans="2:15" s="20" customFormat="1" ht="15" x14ac:dyDescent="0.2">
      <c r="B57" s="8"/>
      <c r="C57" s="55"/>
      <c r="D57" s="53"/>
      <c r="E57" s="52"/>
      <c r="F57" s="19"/>
      <c r="G57" s="19"/>
      <c r="H57" s="19"/>
      <c r="I57" s="19"/>
      <c r="J57" s="19"/>
      <c r="K57" s="19"/>
      <c r="L57" s="19"/>
      <c r="M57" s="19"/>
      <c r="N57" s="19"/>
    </row>
    <row r="58" spans="2:15" s="20" customFormat="1" ht="15" x14ac:dyDescent="0.2">
      <c r="B58" s="8"/>
      <c r="C58" s="55"/>
      <c r="D58" s="56"/>
      <c r="E58" s="57"/>
      <c r="F58" s="19"/>
      <c r="G58" s="19"/>
      <c r="H58" s="19"/>
      <c r="I58" s="19"/>
      <c r="J58" s="19"/>
      <c r="K58" s="19"/>
      <c r="L58" s="19"/>
      <c r="M58" s="19"/>
      <c r="N58" s="19"/>
    </row>
    <row r="59" spans="2:15" s="20" customFormat="1" ht="15" x14ac:dyDescent="0.2">
      <c r="B59" s="8"/>
      <c r="C59" s="55"/>
      <c r="D59" s="56"/>
      <c r="E59" s="58"/>
      <c r="F59" s="19"/>
      <c r="G59" s="19"/>
      <c r="H59" s="19"/>
      <c r="I59" s="19"/>
      <c r="J59" s="19"/>
      <c r="K59" s="19"/>
      <c r="L59" s="19"/>
      <c r="M59" s="19"/>
      <c r="N59" s="19"/>
    </row>
    <row r="60" spans="2:15" s="20" customFormat="1" ht="15" x14ac:dyDescent="0.2">
      <c r="B60" s="8"/>
      <c r="C60" s="55"/>
      <c r="D60" s="56"/>
      <c r="E60" s="59"/>
      <c r="F60" s="19"/>
      <c r="G60" s="19"/>
      <c r="H60" s="19"/>
      <c r="I60" s="19"/>
      <c r="J60" s="19"/>
      <c r="K60" s="19"/>
      <c r="L60" s="19"/>
      <c r="M60" s="19"/>
      <c r="N60" s="19"/>
    </row>
    <row r="61" spans="2:15" s="20" customFormat="1" ht="15" x14ac:dyDescent="0.2">
      <c r="B61" s="8"/>
      <c r="C61" s="55"/>
      <c r="D61" s="56"/>
      <c r="E61" s="59"/>
      <c r="F61" s="19"/>
      <c r="G61" s="19"/>
      <c r="H61" s="19"/>
      <c r="I61" s="19"/>
      <c r="J61" s="19"/>
      <c r="K61" s="19"/>
      <c r="L61" s="19"/>
      <c r="M61" s="19"/>
      <c r="N61" s="19"/>
    </row>
    <row r="62" spans="2:15" s="20" customFormat="1" ht="15" x14ac:dyDescent="0.2">
      <c r="B62" s="8"/>
      <c r="C62" s="55"/>
      <c r="D62" s="56"/>
      <c r="E62" s="59"/>
      <c r="F62" s="19"/>
      <c r="G62" s="19"/>
      <c r="H62" s="19"/>
      <c r="I62" s="19"/>
      <c r="J62" s="19"/>
      <c r="K62" s="19"/>
      <c r="L62" s="19"/>
      <c r="M62" s="19"/>
      <c r="N62" s="19"/>
    </row>
    <row r="63" spans="2:15" s="20" customFormat="1" ht="15" x14ac:dyDescent="0.2">
      <c r="B63" s="8"/>
      <c r="C63" s="55"/>
      <c r="D63" s="56"/>
      <c r="E63" s="59"/>
      <c r="F63" s="19"/>
      <c r="G63" s="19"/>
      <c r="H63" s="19"/>
      <c r="I63" s="19"/>
      <c r="J63" s="19"/>
      <c r="K63" s="19"/>
      <c r="L63" s="19"/>
      <c r="M63" s="19"/>
      <c r="N63" s="19"/>
    </row>
    <row r="64" spans="2:15" s="20" customFormat="1" ht="15" x14ac:dyDescent="0.2">
      <c r="B64" s="8"/>
      <c r="C64" s="60"/>
      <c r="D64" s="56"/>
      <c r="E64" s="59"/>
      <c r="F64" s="19"/>
      <c r="G64" s="19"/>
      <c r="H64" s="19"/>
      <c r="I64" s="19"/>
      <c r="J64" s="19"/>
      <c r="K64" s="19"/>
      <c r="L64" s="19"/>
      <c r="M64" s="19"/>
      <c r="N64" s="19"/>
    </row>
    <row r="65" spans="2:14" s="20" customFormat="1" x14ac:dyDescent="0.25">
      <c r="B65" s="61"/>
      <c r="C65" s="55"/>
      <c r="D65" s="62"/>
      <c r="E65" s="63"/>
      <c r="F65" s="19"/>
      <c r="G65" s="19"/>
      <c r="H65" s="19"/>
      <c r="I65" s="19"/>
      <c r="J65" s="19"/>
      <c r="K65" s="19"/>
      <c r="L65" s="19"/>
      <c r="M65" s="19"/>
      <c r="N65" s="19"/>
    </row>
    <row r="66" spans="2:14" s="20" customFormat="1" x14ac:dyDescent="0.25">
      <c r="B66" s="61"/>
      <c r="C66" s="55"/>
      <c r="D66" s="64"/>
      <c r="E66" s="63"/>
      <c r="F66" s="19"/>
      <c r="G66" s="19"/>
      <c r="H66" s="19"/>
      <c r="I66" s="19"/>
      <c r="J66" s="19"/>
      <c r="K66" s="19"/>
      <c r="L66" s="19"/>
      <c r="M66" s="19"/>
      <c r="N66" s="19"/>
    </row>
    <row r="67" spans="2:14" x14ac:dyDescent="0.25">
      <c r="C67" s="55"/>
    </row>
    <row r="68" spans="2:14" x14ac:dyDescent="0.25">
      <c r="C68" s="55"/>
    </row>
    <row r="69" spans="2:14" x14ac:dyDescent="0.25">
      <c r="C69" s="55"/>
    </row>
    <row r="70" spans="2:14" x14ac:dyDescent="0.25">
      <c r="C70" s="55"/>
    </row>
    <row r="71" spans="2:14" x14ac:dyDescent="0.25">
      <c r="C71" s="60"/>
    </row>
    <row r="72" spans="2:14" x14ac:dyDescent="0.25">
      <c r="C72" s="60"/>
    </row>
    <row r="83" spans="2:2" x14ac:dyDescent="0.25">
      <c r="B83" s="3"/>
    </row>
  </sheetData>
  <mergeCells count="7">
    <mergeCell ref="B31:B32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5" header="0.31496062992125984" footer="0.31496062992125984"/>
  <pageSetup scale="65" orientation="portrait" errors="NA" r:id="rId1"/>
  <headerFooter>
    <oddFooter>&amp;C1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114AF-BC6F-4FEA-8294-823C377A277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Estado de Situación MES .</vt:lpstr>
      <vt:lpstr>Hoja1</vt:lpstr>
      <vt:lpstr>'Estado de Situación MES 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Marie Perez Cruz</dc:creator>
  <cp:lastModifiedBy>Lisa Marie Perez Cruz</cp:lastModifiedBy>
  <dcterms:created xsi:type="dcterms:W3CDTF">2025-10-01T20:49:04Z</dcterms:created>
  <dcterms:modified xsi:type="dcterms:W3CDTF">2025-10-01T20:50:26Z</dcterms:modified>
</cp:coreProperties>
</file>