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8_{608E9550-6709-4500-BA8C-1359252B1DD2}" xr6:coauthVersionLast="47" xr6:coauthVersionMax="47" xr10:uidLastSave="{00000000-0000-0000-0000-000000000000}"/>
  <bookViews>
    <workbookView xWindow="-120" yWindow="-120" windowWidth="20730" windowHeight="11160" xr2:uid="{A0D4AEB7-31B9-4819-939A-A9D3400FCA83}"/>
  </bookViews>
  <sheets>
    <sheet name="ESTADO SITUACION AGOSTO 2025" sheetId="1" r:id="rId1"/>
  </sheets>
  <externalReferences>
    <externalReference r:id="rId2"/>
  </externalReferences>
  <definedNames>
    <definedName name="_xlnm.Print_Area" localSheetId="0">'ESTADO SITUACION AGOSTO 2025'!$A$1:$E$76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1" l="1"/>
  <c r="H80" i="1"/>
  <c r="H79" i="1"/>
  <c r="H78" i="1"/>
  <c r="H77" i="1"/>
  <c r="H76" i="1"/>
  <c r="E48" i="1"/>
  <c r="C48" i="1"/>
  <c r="C47" i="1"/>
  <c r="C46" i="1"/>
  <c r="E41" i="1"/>
  <c r="C40" i="1"/>
  <c r="C41" i="1" s="1"/>
  <c r="E37" i="1"/>
  <c r="E43" i="1" s="1"/>
  <c r="E49" i="1" s="1"/>
  <c r="C36" i="1"/>
  <c r="C35" i="1"/>
  <c r="C34" i="1"/>
  <c r="C33" i="1"/>
  <c r="C37" i="1" s="1"/>
  <c r="E30" i="1"/>
  <c r="E28" i="1"/>
  <c r="C27" i="1"/>
  <c r="C26" i="1"/>
  <c r="C28" i="1" s="1"/>
  <c r="E23" i="1"/>
  <c r="C22" i="1"/>
  <c r="C23" i="1" s="1"/>
  <c r="C21" i="1"/>
  <c r="C20" i="1"/>
  <c r="C19" i="1"/>
  <c r="C18" i="1"/>
  <c r="C30" i="1" l="1"/>
  <c r="C43" i="1"/>
  <c r="C49" i="1" l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<sst xmlns="http://schemas.openxmlformats.org/spreadsheetml/2006/main" count="36" uniqueCount="36">
  <si>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</si>
  <si>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</si>
  <si>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</si>
  <si>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</si>
  <si>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AGOSTO 2025</t>
  </si>
  <si>
    <t>(Valores expresados en pesos dominicanos-RD$)</t>
  </si>
  <si>
    <t>AGOSTO 2025</t>
  </si>
  <si>
    <t>JULIO 2025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</si>
  <si>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</si>
  <si>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</si>
  <si>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</si>
  <si>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</si>
  <si>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</si>
  <si>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</si>
  <si>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Gastos  Pagados por Adelantado ( Nota 13)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</si>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</sst>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2" borderId="0" xfId="0" applyFont="1" applyFill="1" applyAlignment="1">
      <alignment horizontal="center"/>
    </xf>
    <xf numFmtId="164" fontId="3" fillId="2" borderId="0" xfId="3" applyFont="1" applyFill="1" applyAlignment="1">
      <alignment horizontal="center"/>
    </xf>
    <xf numFmtId="164" fontId="3" fillId="2" borderId="0" xfId="3" applyFont="1" applyFill="1"/>
    <xf numFmtId="0" fontId="3" fillId="2" borderId="0" xfId="0" applyFont="1" applyFill="1"/>
    <xf numFmtId="164" fontId="2" fillId="2" borderId="0" xfId="3" applyFont="1" applyFill="1" applyAlignment="1">
      <alignment horizontal="center"/>
    </xf>
    <xf numFmtId="164" fontId="3" fillId="2" borderId="0" xfId="3" applyFont="1" applyFill="1" applyAlignment="1"/>
    <xf numFmtId="0" fontId="2" fillId="2" borderId="0" xfId="0" applyFont="1" applyFill="1" applyAlignment="1">
      <alignment horizontal="center"/>
    </xf>
    <xf numFmtId="165" fontId="2" fillId="2" borderId="0" xfId="3" applyNumberFormat="1" applyFont="1" applyFill="1" applyAlignment="1">
      <alignment horizontal="center"/>
    </xf>
    <xf numFmtId="165" fontId="2" fillId="2" borderId="0" xfId="3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165" fontId="3" fillId="2" borderId="0" xfId="3" applyNumberFormat="1" applyFont="1" applyFill="1" applyAlignment="1"/>
    <xf numFmtId="165" fontId="3" fillId="2" borderId="0" xfId="3" applyNumberFormat="1" applyFont="1" applyFill="1" applyBorder="1" applyAlignment="1"/>
    <xf numFmtId="0" fontId="3" fillId="2" borderId="0" xfId="0" applyFont="1" applyFill="1" applyAlignment="1">
      <alignment vertical="center" wrapText="1"/>
    </xf>
    <xf numFmtId="49" fontId="4" fillId="2" borderId="0" xfId="3" applyNumberFormat="1" applyFont="1" applyFill="1" applyAlignment="1">
      <alignment horizontal="center" vertical="center" wrapText="1"/>
    </xf>
    <xf numFmtId="49" fontId="4" fillId="2" borderId="0" xfId="3" applyNumberFormat="1" applyFont="1" applyFill="1" applyBorder="1" applyAlignment="1">
      <alignment horizontal="center" vertical="center" wrapText="1"/>
    </xf>
    <xf numFmtId="1" fontId="4" fillId="2" borderId="0" xfId="3" applyNumberFormat="1" applyFont="1" applyFill="1" applyAlignment="1">
      <alignment horizontal="center" vertical="center" wrapText="1"/>
    </xf>
    <xf numFmtId="165" fontId="4" fillId="2" borderId="0" xfId="3" applyNumberFormat="1" applyFont="1" applyFill="1" applyBorder="1" applyAlignment="1">
      <alignment horizontal="center" vertical="center" wrapText="1"/>
    </xf>
    <xf numFmtId="165" fontId="4" fillId="2" borderId="0" xfId="3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165" fontId="3" fillId="2" borderId="0" xfId="3" applyNumberFormat="1" applyFont="1" applyFill="1" applyAlignment="1">
      <alignment vertical="center" wrapText="1"/>
    </xf>
    <xf numFmtId="165" fontId="3" fillId="2" borderId="0" xfId="3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5" fillId="2" borderId="0" xfId="3" applyNumberFormat="1" applyFont="1" applyFill="1" applyAlignment="1">
      <alignment vertical="center" wrapText="1"/>
    </xf>
    <xf numFmtId="165" fontId="5" fillId="2" borderId="0" xfId="3" applyNumberFormat="1" applyFont="1" applyFill="1" applyBorder="1" applyAlignment="1">
      <alignment vertical="center" wrapText="1"/>
    </xf>
    <xf numFmtId="165" fontId="3" fillId="2" borderId="0" xfId="2" applyNumberFormat="1" applyFont="1" applyFill="1" applyBorder="1" applyAlignment="1">
      <alignment horizontal="center"/>
    </xf>
    <xf numFmtId="9" fontId="3" fillId="2" borderId="0" xfId="2" applyFont="1" applyFill="1" applyAlignment="1">
      <alignment horizontal="center"/>
    </xf>
    <xf numFmtId="164" fontId="6" fillId="2" borderId="0" xfId="3" applyFont="1" applyFill="1" applyAlignment="1">
      <alignment vertical="center"/>
    </xf>
    <xf numFmtId="43" fontId="3" fillId="2" borderId="0" xfId="0" applyNumberFormat="1" applyFont="1" applyFill="1"/>
    <xf numFmtId="165" fontId="5" fillId="2" borderId="0" xfId="3" applyNumberFormat="1" applyFont="1" applyFill="1" applyAlignment="1">
      <alignment horizontal="left" vertical="center" wrapText="1"/>
    </xf>
    <xf numFmtId="165" fontId="5" fillId="2" borderId="0" xfId="3" applyNumberFormat="1" applyFont="1" applyFill="1" applyBorder="1" applyAlignment="1">
      <alignment horizontal="left" vertical="center" wrapText="1"/>
    </xf>
    <xf numFmtId="166" fontId="3" fillId="2" borderId="0" xfId="2" applyNumberFormat="1" applyFont="1" applyFill="1" applyAlignment="1">
      <alignment horizontal="center"/>
    </xf>
    <xf numFmtId="165" fontId="3" fillId="2" borderId="0" xfId="3" applyNumberFormat="1" applyFont="1" applyFill="1" applyAlignment="1">
      <alignment horizontal="left" vertical="center" wrapText="1"/>
    </xf>
    <xf numFmtId="165" fontId="4" fillId="2" borderId="1" xfId="3" applyNumberFormat="1" applyFont="1" applyFill="1" applyBorder="1" applyAlignment="1">
      <alignment vertical="center" wrapText="1"/>
    </xf>
    <xf numFmtId="165" fontId="4" fillId="2" borderId="0" xfId="3" applyNumberFormat="1" applyFont="1" applyFill="1" applyBorder="1" applyAlignment="1">
      <alignment vertical="center" wrapText="1"/>
    </xf>
    <xf numFmtId="165" fontId="7" fillId="2" borderId="0" xfId="3" applyNumberFormat="1" applyFont="1" applyFill="1" applyAlignment="1">
      <alignment vertical="center" wrapText="1"/>
    </xf>
    <xf numFmtId="165" fontId="7" fillId="2" borderId="0" xfId="3" applyNumberFormat="1" applyFont="1" applyFill="1" applyBorder="1" applyAlignment="1">
      <alignment vertical="center" wrapText="1"/>
    </xf>
    <xf numFmtId="9" fontId="3" fillId="2" borderId="0" xfId="2" applyFont="1" applyFill="1" applyBorder="1" applyAlignment="1">
      <alignment horizontal="center"/>
    </xf>
    <xf numFmtId="165" fontId="5" fillId="2" borderId="2" xfId="3" applyNumberFormat="1" applyFont="1" applyFill="1" applyBorder="1" applyAlignment="1">
      <alignment vertical="center" wrapText="1"/>
    </xf>
    <xf numFmtId="165" fontId="4" fillId="2" borderId="0" xfId="3" applyNumberFormat="1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43" fontId="3" fillId="2" borderId="0" xfId="1" applyFont="1" applyFill="1" applyBorder="1" applyAlignment="1">
      <alignment horizontal="center"/>
    </xf>
    <xf numFmtId="165" fontId="8" fillId="2" borderId="0" xfId="3" applyNumberFormat="1" applyFont="1" applyFill="1" applyAlignment="1">
      <alignment vertical="center" wrapText="1"/>
    </xf>
    <xf numFmtId="165" fontId="8" fillId="2" borderId="0" xfId="3" applyNumberFormat="1" applyFont="1" applyFill="1" applyBorder="1" applyAlignment="1">
      <alignment vertical="center" wrapText="1"/>
    </xf>
    <xf numFmtId="43" fontId="0" fillId="2" borderId="0" xfId="0" applyNumberFormat="1" applyFill="1"/>
    <xf numFmtId="43" fontId="3" fillId="2" borderId="0" xfId="2" applyNumberFormat="1" applyFont="1" applyFill="1" applyBorder="1" applyAlignment="1">
      <alignment horizontal="center"/>
    </xf>
    <xf numFmtId="165" fontId="8" fillId="2" borderId="2" xfId="3" applyNumberFormat="1" applyFont="1" applyFill="1" applyBorder="1" applyAlignment="1">
      <alignment vertical="center" wrapText="1"/>
    </xf>
    <xf numFmtId="165" fontId="3" fillId="2" borderId="0" xfId="0" applyNumberFormat="1" applyFont="1" applyFill="1"/>
    <xf numFmtId="165" fontId="9" fillId="2" borderId="0" xfId="3" applyNumberFormat="1" applyFont="1" applyFill="1" applyAlignment="1">
      <alignment vertical="center" wrapText="1"/>
    </xf>
    <xf numFmtId="165" fontId="9" fillId="2" borderId="0" xfId="3" applyNumberFormat="1" applyFont="1" applyFill="1" applyBorder="1" applyAlignment="1">
      <alignment vertical="center" wrapText="1"/>
    </xf>
    <xf numFmtId="10" fontId="3" fillId="2" borderId="0" xfId="2" applyNumberFormat="1" applyFont="1" applyFill="1" applyAlignment="1">
      <alignment horizontal="center"/>
    </xf>
    <xf numFmtId="165" fontId="10" fillId="2" borderId="0" xfId="3" applyNumberFormat="1" applyFont="1" applyFill="1" applyAlignment="1">
      <alignment vertical="center" wrapText="1"/>
    </xf>
    <xf numFmtId="9" fontId="3" fillId="2" borderId="0" xfId="2" applyFont="1" applyFill="1" applyBorder="1" applyAlignment="1">
      <alignment horizontal="center" vertical="center"/>
    </xf>
    <xf numFmtId="43" fontId="3" fillId="2" borderId="0" xfId="1" applyFont="1" applyFill="1" applyBorder="1" applyAlignment="1">
      <alignment horizontal="center" vertical="center"/>
    </xf>
    <xf numFmtId="43" fontId="3" fillId="2" borderId="0" xfId="2" applyNumberFormat="1" applyFont="1" applyFill="1" applyBorder="1" applyAlignment="1">
      <alignment horizontal="center" vertical="center"/>
    </xf>
    <xf numFmtId="165" fontId="11" fillId="2" borderId="0" xfId="3" applyNumberFormat="1" applyFont="1" applyFill="1" applyBorder="1" applyAlignment="1">
      <alignment vertical="center" wrapText="1"/>
    </xf>
    <xf numFmtId="164" fontId="3" fillId="2" borderId="0" xfId="3" applyFont="1" applyFill="1" applyBorder="1" applyAlignment="1">
      <alignment horizontal="center" vertical="center"/>
    </xf>
    <xf numFmtId="164" fontId="3" fillId="2" borderId="0" xfId="3" applyFont="1" applyFill="1" applyBorder="1" applyAlignment="1">
      <alignment horizontal="center"/>
    </xf>
    <xf numFmtId="165" fontId="11" fillId="2" borderId="3" xfId="3" applyNumberFormat="1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165" fontId="11" fillId="2" borderId="4" xfId="3" applyNumberFormat="1" applyFont="1" applyFill="1" applyBorder="1"/>
    <xf numFmtId="165" fontId="11" fillId="2" borderId="0" xfId="3" applyNumberFormat="1" applyFont="1" applyFill="1" applyBorder="1"/>
    <xf numFmtId="164" fontId="11" fillId="2" borderId="0" xfId="3" applyFont="1" applyFill="1" applyBorder="1"/>
    <xf numFmtId="164" fontId="3" fillId="2" borderId="0" xfId="3" applyFont="1" applyFill="1" applyAlignment="1">
      <alignment horizontal="left"/>
    </xf>
    <xf numFmtId="9" fontId="3" fillId="2" borderId="0" xfId="2" applyFont="1" applyFill="1"/>
    <xf numFmtId="165" fontId="8" fillId="2" borderId="0" xfId="3" applyNumberFormat="1" applyFont="1" applyFill="1"/>
    <xf numFmtId="165" fontId="8" fillId="2" borderId="0" xfId="3" applyNumberFormat="1" applyFont="1" applyFill="1" applyBorder="1"/>
    <xf numFmtId="165" fontId="3" fillId="2" borderId="0" xfId="3" applyNumberFormat="1" applyFont="1" applyFill="1"/>
    <xf numFmtId="164" fontId="3" fillId="2" borderId="0" xfId="3" applyFont="1" applyFill="1" applyAlignment="1">
      <alignment vertical="center"/>
    </xf>
    <xf numFmtId="164" fontId="8" fillId="2" borderId="0" xfId="3" applyFont="1" applyFill="1"/>
    <xf numFmtId="43" fontId="3" fillId="2" borderId="0" xfId="3" applyNumberFormat="1" applyFont="1" applyFill="1"/>
    <xf numFmtId="165" fontId="3" fillId="2" borderId="0" xfId="3" applyNumberFormat="1" applyFont="1" applyFill="1" applyBorder="1"/>
  </cellXfs>
  <cellStyles count="4">
    <cellStyle name="Millares" xfId="1" builtinId="3"/>
    <cellStyle name="Millares 18" xfId="3" xr:uid="{7C302F87-B8A3-4F1D-875D-6D59DE364553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230424</xdr:colOff>
      <xdr:row>1</xdr:row>
      <xdr:rowOff>2963</xdr:rowOff>
    </xdr:from>
    <xdr:to>
      <xdr:col>1</xdr:col>
      <xdr:colOff>2431492</xdr:colOff>
      <xdr:row>5</xdr:row>
      <xdr:rowOff>2125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5716AC48-F063-4B76-B1F1-70A582AE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24" y="193463"/>
          <a:ext cx="2715418" cy="761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B2A05842-98A0-4004-A9A2-CA93FE8570D1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841670" y="0"/>
          <a:ext cx="3331110" cy="57388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336176</xdr:colOff>
      <xdr:row>54</xdr:row>
      <xdr:rowOff>42022</xdr:rowOff>
    </xdr:from>
    <xdr:to>
      <xdr:col>4</xdr:col>
      <xdr:colOff>1365435</xdr:colOff>
      <xdr:row>73</xdr:row>
      <xdr:rowOff>173210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111FB43-1632-43B0-B53D-0E32E0D64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176" y="10443322"/>
          <a:ext cx="8963584" cy="37506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AGOSTO\ESTADOS%20FINANCIEROS%20AGOSTO%202025.xlsx" TargetMode="External"/><Relationship Id="rId1" Type="http://schemas.openxmlformats.org/officeDocument/2006/relationships/externalLinkPath" Target="file:///N:\D_FINANCIERO\Contabilidad\INFORMES%20FINANCIEROS\AGOSTO\ESTADOS%20FINANCIEROS%20AGOST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PRESUPUESTARIA AGOATO"/>
      <sheetName val="TABLAACUMULADO"/>
      <sheetName val="DATA ACUMULADA"/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DIARIO GENERAL JUNIO 2025 (2)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STADO PATRIMONIO AGOSTO 2025"/>
      <sheetName val="ESTADO FLUJO AGOSTO 2025"/>
      <sheetName val="TABLADINAMICA FLUJO"/>
      <sheetName val="ESTADO SITUACION AGOSTO 2025"/>
      <sheetName val="ESTADO RENDIMIENTO AGOSTO 2025"/>
      <sheetName val="INDICADORES FINANCIEROS"/>
      <sheetName val="FLUJO CAJA FEB."/>
      <sheetName val="cuentas por cobrar"/>
      <sheetName val="CUENTS POR PAGAR "/>
      <sheetName val="FLUJODE CAJA MARZO 2025"/>
      <sheetName val="Est. Flujo de Efectivo Mayo "/>
      <sheetName val="EJECUCION PRESUPUESTARIA"/>
      <sheetName val="GLOSAS"/>
      <sheetName val="ingresos pro venta de servicios"/>
      <sheetName val="adquisicion activos fijos"/>
      <sheetName val="activos fijos de mayo"/>
      <sheetName val="NOTAS DEL MES"/>
      <sheetName val="COMISION f"/>
      <sheetName val="activo fijo ."/>
      <sheetName val="Hoja59"/>
      <sheetName val="Hoja1"/>
      <sheetName val=" TABLA P FINAL"/>
      <sheetName val="BALANZA"/>
      <sheetName val="COMPARACION"/>
      <sheetName val="DIARIO GENERAL AGOSTO 2025"/>
      <sheetName val="GASTOS CTA T"/>
      <sheetName val="GASTOS"/>
      <sheetName val="EST SITUACION TD"/>
      <sheetName val="INGRESOS"/>
      <sheetName val="CUENTA T ING"/>
      <sheetName val="ACTIVOS"/>
      <sheetName val="PASIVOS"/>
      <sheetName val="CUENTA T ACTIVOS"/>
      <sheetName val="CUENTA T 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41">
          <cell r="C41">
            <v>49229710.460726619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07">
          <cell r="C107">
            <v>166860874.97578993</v>
          </cell>
        </row>
        <row r="145">
          <cell r="C145">
            <v>416661101.92233163</v>
          </cell>
        </row>
        <row r="287">
          <cell r="C287">
            <v>163297561.10589659</v>
          </cell>
        </row>
        <row r="323">
          <cell r="C323">
            <v>1230463.06</v>
          </cell>
        </row>
        <row r="331">
          <cell r="C331">
            <v>18200323.73</v>
          </cell>
        </row>
        <row r="361">
          <cell r="C361">
            <v>60864159.248561054</v>
          </cell>
        </row>
        <row r="379">
          <cell r="C379">
            <v>1505389.4100000029</v>
          </cell>
        </row>
        <row r="440">
          <cell r="C440">
            <v>165169491.14148945</v>
          </cell>
        </row>
        <row r="470">
          <cell r="C470">
            <v>3752267.3090000004</v>
          </cell>
        </row>
        <row r="485">
          <cell r="C485">
            <v>63730563.152833335</v>
          </cell>
        </row>
        <row r="513">
          <cell r="C513">
            <v>4535299.9399999995</v>
          </cell>
        </row>
        <row r="532">
          <cell r="C532">
            <v>17471161.921742808</v>
          </cell>
        </row>
        <row r="545">
          <cell r="C545">
            <v>524731379.52824175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27D49-BBFB-434D-ABAC-8C38958D6CEA}">
  <sheetPr>
    <tabColor rgb="FFCC3399"/>
  </sheetPr>
  <dimension ref="B5:V83"/>
  <sheetViews>
    <sheetView showGridLines="0" tabSelected="1" view="pageBreakPreview" zoomScale="68" zoomScaleNormal="68" zoomScaleSheetLayoutView="68" workbookViewId="0">
      <selection activeCell="E16" sqref="E16"/>
    </sheetView>
  </sheetViews>
  <sheetFormatPr baseColWidth="10" defaultColWidth="11.42578125" defaultRowHeight="15" x14ac:dyDescent="0.2"/>
  <cols>
    <col min="1" max="1" width="7.7109375" style="4" customWidth="1"/>
    <col min="2" max="2" width="75" style="10" customWidth="1"/>
    <col min="3" max="3" width="31" style="67" customWidth="1"/>
    <col min="4" max="4" width="5.28515625" style="71" customWidth="1"/>
    <col min="5" max="5" width="26.7109375" style="67" customWidth="1"/>
    <col min="6" max="6" width="25.42578125" style="2" customWidth="1"/>
    <col min="7" max="7" width="23.85546875" style="2" customWidth="1"/>
    <col min="8" max="8" width="25.7109375" style="3" customWidth="1"/>
    <col min="9" max="9" width="28.140625" style="3" customWidth="1"/>
    <col min="10" max="10" width="26.140625" style="3" customWidth="1"/>
    <col min="11" max="11" width="25.85546875" style="3" customWidth="1"/>
    <col min="12" max="12" width="11.7109375" style="3" customWidth="1"/>
    <col min="13" max="13" width="29.85546875" style="3" customWidth="1"/>
    <col min="14" max="14" width="19.7109375" style="3" customWidth="1"/>
    <col min="15" max="15" width="21.85546875" style="3" customWidth="1"/>
    <col min="16" max="16" width="23.42578125" style="3" customWidth="1"/>
    <col min="17" max="17" width="22.5703125" style="3" customWidth="1"/>
    <col min="18" max="18" width="26.28515625" style="3" customWidth="1"/>
    <col min="19" max="19" width="19.28515625" style="3" customWidth="1"/>
    <col min="20" max="20" width="31.28515625" style="3" customWidth="1"/>
    <col min="21" max="21" width="22.28515625" style="4" customWidth="1"/>
    <col min="22" max="22" width="18.7109375" style="4" bestFit="1" customWidth="1"/>
    <col min="23" max="16384" width="11.42578125" style="4"/>
  </cols>
  <sheetData>
    <row r="5" spans="2:20" x14ac:dyDescent="0.2">
      <c r="B5" s="1" t="s">
        <v>0</v>
      </c>
      <c r="C5" s="1"/>
      <c r="D5" s="1"/>
      <c r="E5" s="1"/>
    </row>
    <row r="6" spans="2:20" x14ac:dyDescent="0.2">
      <c r="B6" s="1" t="s">
        <v>1</v>
      </c>
      <c r="C6" s="1"/>
      <c r="D6" s="1"/>
      <c r="E6" s="1"/>
    </row>
    <row r="7" spans="2:20" x14ac:dyDescent="0.2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x14ac:dyDescent="0.2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x14ac:dyDescent="0.2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2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x14ac:dyDescent="0.2"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2">
      <c r="B14" s="13"/>
      <c r="C14" s="14" t="s">
        <v>6</v>
      </c>
      <c r="D14" s="15"/>
      <c r="E14" s="14" t="s">
        <v>7</v>
      </c>
      <c r="F14" s="5"/>
      <c r="G14" s="5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x14ac:dyDescent="0.2">
      <c r="B15" s="13"/>
      <c r="C15" s="16"/>
      <c r="D15" s="17"/>
      <c r="E15" s="18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x14ac:dyDescent="0.2">
      <c r="B16" s="19" t="s">
        <v>8</v>
      </c>
      <c r="C16" s="20"/>
      <c r="D16" s="21"/>
      <c r="E16" s="20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x14ac:dyDescent="0.2">
      <c r="B17" s="19" t="s">
        <v>9</v>
      </c>
      <c r="C17" s="20"/>
      <c r="D17" s="21"/>
      <c r="E17" s="20"/>
    </row>
    <row r="18" spans="2:22" x14ac:dyDescent="0.2">
      <c r="B18" s="22" t="s">
        <v>10</v>
      </c>
      <c r="C18" s="23">
        <f>'[1]NOTAS DEL MES'!C107</f>
        <v>166860874.97578993</v>
      </c>
      <c r="D18" s="24"/>
      <c r="E18" s="23">
        <v>166552579.27078992</v>
      </c>
      <c r="F18" s="25"/>
      <c r="G18" s="26"/>
      <c r="S18" s="27"/>
      <c r="U18" s="28"/>
      <c r="V18" s="28"/>
    </row>
    <row r="19" spans="2:22" x14ac:dyDescent="0.2">
      <c r="B19" s="22" t="s">
        <v>11</v>
      </c>
      <c r="C19" s="23">
        <f>'[1]NOTAS DEL MES'!C145</f>
        <v>416661101.92233163</v>
      </c>
      <c r="D19" s="24"/>
      <c r="E19" s="23">
        <v>369551814.37738681</v>
      </c>
      <c r="F19" s="25"/>
      <c r="G19" s="26"/>
      <c r="U19" s="28"/>
      <c r="V19" s="28"/>
    </row>
    <row r="20" spans="2:22" x14ac:dyDescent="0.2">
      <c r="B20" s="22" t="s">
        <v>12</v>
      </c>
      <c r="C20" s="29">
        <f>+'[1]NOTAS DEL MES'!C287</f>
        <v>163297561.10589659</v>
      </c>
      <c r="D20" s="30"/>
      <c r="E20" s="29">
        <v>159755669.94814467</v>
      </c>
      <c r="F20" s="25"/>
      <c r="G20" s="31"/>
      <c r="U20" s="28"/>
      <c r="V20" s="28"/>
    </row>
    <row r="21" spans="2:22" x14ac:dyDescent="0.2">
      <c r="B21" s="22" t="s">
        <v>13</v>
      </c>
      <c r="C21" s="32">
        <f>+'[1]NOTAS DEL MES'!C323</f>
        <v>1230463.06</v>
      </c>
      <c r="D21" s="30"/>
      <c r="E21" s="29">
        <v>1230463.06</v>
      </c>
      <c r="F21" s="25"/>
      <c r="G21" s="31"/>
      <c r="U21" s="28"/>
      <c r="V21" s="28"/>
    </row>
    <row r="22" spans="2:22" x14ac:dyDescent="0.2">
      <c r="B22" s="22" t="s">
        <v>14</v>
      </c>
      <c r="C22" s="32">
        <f>+'[1]NOTAS DEL MES'!C331</f>
        <v>18200323.73</v>
      </c>
      <c r="D22" s="30"/>
      <c r="E22" s="29">
        <v>18200323.73</v>
      </c>
      <c r="F22" s="25"/>
      <c r="G22" s="31"/>
      <c r="U22" s="28"/>
      <c r="V22" s="28"/>
    </row>
    <row r="23" spans="2:22" ht="15.75" thickBot="1" x14ac:dyDescent="0.25">
      <c r="B23" s="19" t="s">
        <v>15</v>
      </c>
      <c r="C23" s="33">
        <f>SUM(C18:C22)</f>
        <v>766250324.79401815</v>
      </c>
      <c r="D23" s="34"/>
      <c r="E23" s="33">
        <f>SUM(E18:E22)</f>
        <v>715290850.38632131</v>
      </c>
      <c r="F23" s="25"/>
      <c r="G23" s="26"/>
      <c r="U23" s="28"/>
    </row>
    <row r="24" spans="2:22" x14ac:dyDescent="0.2">
      <c r="B24" s="19"/>
      <c r="C24" s="35"/>
      <c r="D24" s="36"/>
      <c r="E24" s="35"/>
      <c r="F24" s="25"/>
      <c r="G24" s="26"/>
      <c r="U24" s="28"/>
    </row>
    <row r="25" spans="2:22" x14ac:dyDescent="0.2">
      <c r="B25" s="19" t="s">
        <v>16</v>
      </c>
      <c r="C25" s="35"/>
      <c r="D25" s="36"/>
      <c r="E25" s="35"/>
      <c r="F25" s="37"/>
      <c r="G25" s="26"/>
      <c r="U25" s="28"/>
    </row>
    <row r="26" spans="2:22" x14ac:dyDescent="0.2">
      <c r="B26" s="22" t="s">
        <v>17</v>
      </c>
      <c r="C26" s="32">
        <f>+'[1]NOTAS DEL MES'!C361</f>
        <v>60864159.248561054</v>
      </c>
      <c r="D26" s="24"/>
      <c r="E26" s="23">
        <v>61537289.848561049</v>
      </c>
      <c r="F26" s="25"/>
      <c r="G26" s="26"/>
      <c r="U26" s="28"/>
      <c r="V26" s="28"/>
    </row>
    <row r="27" spans="2:22" x14ac:dyDescent="0.2">
      <c r="B27" s="22" t="s">
        <v>18</v>
      </c>
      <c r="C27" s="38">
        <f>+'[1]NOTAS DEL MES'!C379</f>
        <v>1505389.4100000029</v>
      </c>
      <c r="D27" s="24"/>
      <c r="E27" s="38">
        <v>1505389.4100000029</v>
      </c>
      <c r="F27" s="25"/>
      <c r="G27" s="26"/>
      <c r="U27" s="28"/>
    </row>
    <row r="28" spans="2:22" x14ac:dyDescent="0.2">
      <c r="B28" s="19" t="s">
        <v>19</v>
      </c>
      <c r="C28" s="35">
        <f>SUM(C26:C27)</f>
        <v>62369548.658561058</v>
      </c>
      <c r="D28" s="36"/>
      <c r="E28" s="35">
        <f>SUM(E26:E27)</f>
        <v>63042679.258561052</v>
      </c>
      <c r="F28" s="25"/>
      <c r="G28" s="26"/>
      <c r="U28" s="28"/>
    </row>
    <row r="29" spans="2:22" x14ac:dyDescent="0.2">
      <c r="B29" s="19"/>
      <c r="C29" s="39"/>
      <c r="D29" s="36"/>
      <c r="E29" s="39"/>
      <c r="F29" s="25"/>
      <c r="G29" s="26"/>
      <c r="U29" s="28"/>
    </row>
    <row r="30" spans="2:22" ht="15.75" thickBot="1" x14ac:dyDescent="0.25">
      <c r="B30" s="19" t="s">
        <v>20</v>
      </c>
      <c r="C30" s="33">
        <f>+C28+C23</f>
        <v>828619873.45257926</v>
      </c>
      <c r="D30" s="34"/>
      <c r="E30" s="33">
        <f>+E23+E28</f>
        <v>778333529.64488232</v>
      </c>
      <c r="F30" s="25"/>
      <c r="G30" s="26"/>
      <c r="U30" s="28"/>
      <c r="V30" s="28"/>
    </row>
    <row r="31" spans="2:22" x14ac:dyDescent="0.2">
      <c r="B31" s="40" t="s">
        <v>21</v>
      </c>
      <c r="C31" s="20"/>
      <c r="D31" s="21"/>
      <c r="E31" s="20"/>
      <c r="F31" s="41"/>
      <c r="G31" s="26"/>
      <c r="U31" s="28"/>
    </row>
    <row r="32" spans="2:22" x14ac:dyDescent="0.2">
      <c r="B32" s="40"/>
      <c r="C32" s="23"/>
      <c r="D32" s="24"/>
      <c r="E32" s="23"/>
      <c r="F32" s="37"/>
      <c r="G32" s="26"/>
      <c r="U32" s="28"/>
    </row>
    <row r="33" spans="2:22" x14ac:dyDescent="0.2">
      <c r="B33" s="22" t="s">
        <v>22</v>
      </c>
      <c r="C33" s="42">
        <f>+'[1]NOTAS DEL MES'!C440</f>
        <v>165169491.14148945</v>
      </c>
      <c r="D33" s="43"/>
      <c r="E33" s="42">
        <v>172117056.70148945</v>
      </c>
      <c r="F33" s="25"/>
      <c r="G33" s="26"/>
      <c r="U33" s="28"/>
      <c r="V33" s="28"/>
    </row>
    <row r="34" spans="2:22" ht="17.100000000000001" customHeight="1" x14ac:dyDescent="0.25">
      <c r="B34" s="22" t="s">
        <v>23</v>
      </c>
      <c r="C34" s="42">
        <f>+'[1]NOTAS DEL MES'!C470</f>
        <v>3752267.3090000004</v>
      </c>
      <c r="D34" s="43"/>
      <c r="E34" s="42">
        <v>3709937.4539999999</v>
      </c>
      <c r="F34" s="44"/>
      <c r="G34" s="26"/>
      <c r="U34" s="28"/>
      <c r="V34" s="28"/>
    </row>
    <row r="35" spans="2:22" ht="17.100000000000001" customHeight="1" x14ac:dyDescent="0.2">
      <c r="B35" s="22" t="s">
        <v>24</v>
      </c>
      <c r="C35" s="42">
        <f>+'[1]NOTAS DEL MES'!C485</f>
        <v>63730563.152833335</v>
      </c>
      <c r="D35" s="43"/>
      <c r="E35" s="42">
        <v>56218985.149166673</v>
      </c>
      <c r="F35" s="45"/>
      <c r="G35" s="26"/>
      <c r="U35" s="28"/>
      <c r="V35" s="28"/>
    </row>
    <row r="36" spans="2:22" x14ac:dyDescent="0.2">
      <c r="B36" s="22" t="s">
        <v>25</v>
      </c>
      <c r="C36" s="46">
        <f>'[1]NOTAS DEL MES'!C513</f>
        <v>4535299.9399999995</v>
      </c>
      <c r="D36" s="43"/>
      <c r="E36" s="46">
        <v>4535299.9399999995</v>
      </c>
      <c r="F36" s="25"/>
      <c r="G36" s="26"/>
      <c r="I36" s="47"/>
      <c r="U36" s="28"/>
    </row>
    <row r="37" spans="2:22" x14ac:dyDescent="0.2">
      <c r="B37" s="19" t="s">
        <v>26</v>
      </c>
      <c r="C37" s="48">
        <f>SUM(C33:C36)</f>
        <v>237187621.5433228</v>
      </c>
      <c r="D37" s="49"/>
      <c r="E37" s="48">
        <f>SUM(E33:E36)</f>
        <v>236581279.24465612</v>
      </c>
      <c r="F37" s="25"/>
      <c r="G37" s="50"/>
      <c r="U37" s="28"/>
    </row>
    <row r="38" spans="2:22" x14ac:dyDescent="0.2">
      <c r="B38" s="19"/>
      <c r="C38" s="48"/>
      <c r="D38" s="49"/>
      <c r="E38" s="48"/>
      <c r="F38" s="37"/>
      <c r="G38" s="26"/>
      <c r="K38" s="4"/>
      <c r="U38" s="28"/>
    </row>
    <row r="39" spans="2:22" ht="16.350000000000001" customHeight="1" x14ac:dyDescent="0.2">
      <c r="B39" s="19" t="s">
        <v>27</v>
      </c>
      <c r="C39" s="42"/>
      <c r="D39" s="43"/>
      <c r="E39" s="42"/>
      <c r="F39" s="37"/>
      <c r="G39" s="26"/>
      <c r="U39" s="28"/>
    </row>
    <row r="40" spans="2:22" ht="16.350000000000001" customHeight="1" x14ac:dyDescent="0.2">
      <c r="B40" s="22" t="s">
        <v>28</v>
      </c>
      <c r="C40" s="42">
        <f>+'[1]NOTAS DEL MES'!C532</f>
        <v>17471161.921742808</v>
      </c>
      <c r="D40" s="43"/>
      <c r="E40" s="42">
        <v>17020870.875509523</v>
      </c>
      <c r="F40" s="25"/>
      <c r="G40" s="26"/>
      <c r="U40" s="28"/>
      <c r="V40" s="28"/>
    </row>
    <row r="41" spans="2:22" ht="16.350000000000001" customHeight="1" x14ac:dyDescent="0.2">
      <c r="B41" s="19" t="s">
        <v>29</v>
      </c>
      <c r="C41" s="51">
        <f>SUM(C40)</f>
        <v>17471161.921742808</v>
      </c>
      <c r="D41" s="49"/>
      <c r="E41" s="48">
        <f>SUM(E40)</f>
        <v>17020870.875509523</v>
      </c>
      <c r="F41" s="37"/>
      <c r="G41" s="26"/>
      <c r="U41" s="28"/>
    </row>
    <row r="42" spans="2:22" x14ac:dyDescent="0.2">
      <c r="B42" s="19"/>
      <c r="C42" s="48"/>
      <c r="D42" s="49"/>
      <c r="E42" s="48"/>
      <c r="F42" s="52"/>
      <c r="G42" s="26"/>
      <c r="I42" s="4"/>
      <c r="U42" s="28"/>
    </row>
    <row r="43" spans="2:22" x14ac:dyDescent="0.2">
      <c r="B43" s="19" t="s">
        <v>30</v>
      </c>
      <c r="C43" s="48">
        <f>+C37+C41</f>
        <v>254658783.4650656</v>
      </c>
      <c r="D43" s="49"/>
      <c r="E43" s="48">
        <f>+E37+E41</f>
        <v>253602150.12016565</v>
      </c>
      <c r="F43" s="53"/>
      <c r="G43" s="26"/>
      <c r="U43" s="28"/>
      <c r="V43" s="28"/>
    </row>
    <row r="44" spans="2:22" x14ac:dyDescent="0.2">
      <c r="B44" s="19"/>
      <c r="C44" s="48"/>
      <c r="D44" s="49"/>
      <c r="E44" s="48"/>
      <c r="F44" s="54"/>
      <c r="G44" s="26"/>
      <c r="U44" s="28"/>
    </row>
    <row r="45" spans="2:22" x14ac:dyDescent="0.2">
      <c r="B45" s="19" t="s">
        <v>31</v>
      </c>
      <c r="C45" s="42"/>
      <c r="D45" s="43"/>
      <c r="E45" s="42"/>
      <c r="F45" s="54"/>
      <c r="G45" s="26"/>
      <c r="U45" s="28"/>
    </row>
    <row r="46" spans="2:22" x14ac:dyDescent="0.2">
      <c r="B46" s="22" t="s">
        <v>32</v>
      </c>
      <c r="C46" s="55">
        <f>+'[1]NOTAS DEL MES'!C545</f>
        <v>524731379.52824175</v>
      </c>
      <c r="D46" s="55"/>
      <c r="E46" s="55">
        <v>481676751.98080325</v>
      </c>
      <c r="F46" s="56"/>
      <c r="G46" s="26"/>
      <c r="U46" s="28"/>
    </row>
    <row r="47" spans="2:22" x14ac:dyDescent="0.2">
      <c r="B47" s="22" t="s">
        <v>33</v>
      </c>
      <c r="C47" s="42">
        <f>+'[1]ESTADO RENDIMIENTO AGOSTO 2025'!C41</f>
        <v>49229710.460726619</v>
      </c>
      <c r="D47" s="43"/>
      <c r="E47" s="42">
        <v>43054627.547438502</v>
      </c>
      <c r="F47" s="57"/>
      <c r="G47" s="26"/>
      <c r="U47" s="28"/>
    </row>
    <row r="48" spans="2:22" x14ac:dyDescent="0.2">
      <c r="B48" s="19" t="s">
        <v>34</v>
      </c>
      <c r="C48" s="58">
        <f>SUM(C46:C47)</f>
        <v>573961089.98896837</v>
      </c>
      <c r="D48" s="55"/>
      <c r="E48" s="58">
        <f>SUM(E46:E47)</f>
        <v>524731379.52824175</v>
      </c>
      <c r="F48" s="57"/>
      <c r="G48" s="26"/>
      <c r="U48" s="28"/>
    </row>
    <row r="49" spans="2:21" ht="15.75" thickBot="1" x14ac:dyDescent="0.25">
      <c r="B49" s="59" t="s">
        <v>35</v>
      </c>
      <c r="C49" s="60">
        <f>+C48+C43</f>
        <v>828619873.45403397</v>
      </c>
      <c r="D49" s="61"/>
      <c r="E49" s="60">
        <f>+E43+E48</f>
        <v>778333529.64840746</v>
      </c>
      <c r="F49" s="41"/>
      <c r="U49" s="28"/>
    </row>
    <row r="50" spans="2:21" ht="15.75" thickTop="1" x14ac:dyDescent="0.2">
      <c r="B50" s="59"/>
      <c r="C50" s="61"/>
      <c r="D50" s="61"/>
      <c r="E50" s="61"/>
      <c r="F50" s="57"/>
      <c r="U50" s="28"/>
    </row>
    <row r="51" spans="2:21" x14ac:dyDescent="0.2">
      <c r="B51" s="59"/>
      <c r="C51" s="62"/>
      <c r="D51" s="61"/>
      <c r="E51" s="61"/>
      <c r="U51" s="28"/>
    </row>
    <row r="52" spans="2:21" x14ac:dyDescent="0.2">
      <c r="B52" s="59"/>
      <c r="C52" s="61"/>
      <c r="D52" s="61"/>
      <c r="E52" s="61"/>
      <c r="J52" s="3">
        <v>0</v>
      </c>
      <c r="U52" s="28"/>
    </row>
    <row r="53" spans="2:21" x14ac:dyDescent="0.2">
      <c r="B53" s="59"/>
      <c r="C53" s="61"/>
      <c r="D53" s="61"/>
      <c r="E53" s="61"/>
      <c r="U53" s="28"/>
    </row>
    <row r="54" spans="2:21" x14ac:dyDescent="0.2">
      <c r="B54" s="59"/>
      <c r="C54" s="61"/>
      <c r="D54" s="61"/>
      <c r="E54" s="61"/>
      <c r="G54" s="63"/>
      <c r="I54" s="64"/>
      <c r="U54" s="28"/>
    </row>
    <row r="55" spans="2:21" x14ac:dyDescent="0.2">
      <c r="C55" s="65"/>
      <c r="D55" s="66"/>
      <c r="E55" s="65"/>
      <c r="U55" s="28"/>
    </row>
    <row r="56" spans="2:21" x14ac:dyDescent="0.2">
      <c r="C56" s="65"/>
      <c r="D56" s="66"/>
      <c r="U56" s="28"/>
    </row>
    <row r="57" spans="2:21" x14ac:dyDescent="0.2">
      <c r="C57" s="68"/>
      <c r="D57" s="66"/>
      <c r="E57" s="65"/>
    </row>
    <row r="58" spans="2:21" x14ac:dyDescent="0.2">
      <c r="C58" s="68"/>
      <c r="D58" s="66"/>
      <c r="E58" s="69"/>
    </row>
    <row r="59" spans="2:21" x14ac:dyDescent="0.2">
      <c r="C59" s="68"/>
      <c r="D59" s="66"/>
      <c r="E59" s="70"/>
    </row>
    <row r="60" spans="2:21" x14ac:dyDescent="0.2">
      <c r="C60" s="68"/>
      <c r="D60" s="66"/>
    </row>
    <row r="61" spans="2:21" x14ac:dyDescent="0.2">
      <c r="C61" s="68"/>
      <c r="D61" s="66"/>
    </row>
    <row r="62" spans="2:21" x14ac:dyDescent="0.2">
      <c r="C62" s="68"/>
      <c r="D62" s="66"/>
    </row>
    <row r="63" spans="2:21" x14ac:dyDescent="0.2">
      <c r="C63" s="68"/>
      <c r="D63" s="66"/>
    </row>
    <row r="64" spans="2:21" x14ac:dyDescent="0.2">
      <c r="C64" s="68"/>
      <c r="D64" s="66"/>
    </row>
    <row r="65" spans="3:8" x14ac:dyDescent="0.2">
      <c r="C65" s="68"/>
      <c r="D65" s="66"/>
    </row>
    <row r="66" spans="3:8" x14ac:dyDescent="0.2">
      <c r="C66" s="68"/>
    </row>
    <row r="67" spans="3:8" x14ac:dyDescent="0.2">
      <c r="C67" s="68"/>
    </row>
    <row r="68" spans="3:8" x14ac:dyDescent="0.2">
      <c r="C68" s="68"/>
    </row>
    <row r="69" spans="3:8" x14ac:dyDescent="0.2">
      <c r="C69" s="68"/>
    </row>
    <row r="70" spans="3:8" x14ac:dyDescent="0.2">
      <c r="C70" s="68"/>
    </row>
    <row r="71" spans="3:8" x14ac:dyDescent="0.2">
      <c r="C71" s="68"/>
    </row>
    <row r="72" spans="3:8" x14ac:dyDescent="0.2">
      <c r="C72" s="68"/>
    </row>
    <row r="76" spans="3:8" x14ac:dyDescent="0.2">
      <c r="H76" s="3">
        <f t="shared" ref="H76:H81" si="0">F76-C76</f>
        <v>0</v>
      </c>
    </row>
    <row r="77" spans="3:8" x14ac:dyDescent="0.2">
      <c r="H77" s="3">
        <f t="shared" si="0"/>
        <v>0</v>
      </c>
    </row>
    <row r="78" spans="3:8" x14ac:dyDescent="0.2">
      <c r="H78" s="3">
        <f t="shared" si="0"/>
        <v>0</v>
      </c>
    </row>
    <row r="79" spans="3:8" x14ac:dyDescent="0.2">
      <c r="H79" s="3">
        <f t="shared" si="0"/>
        <v>0</v>
      </c>
    </row>
    <row r="80" spans="3:8" x14ac:dyDescent="0.2">
      <c r="H80" s="3">
        <f t="shared" si="0"/>
        <v>0</v>
      </c>
    </row>
    <row r="81" spans="2:8" x14ac:dyDescent="0.2">
      <c r="H81" s="3">
        <f t="shared" si="0"/>
        <v>0</v>
      </c>
    </row>
    <row r="83" spans="2:8" x14ac:dyDescent="0.2">
      <c r="B83" s="4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51" right="0.54" top="0.55000000000000004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SITUACION AGOSTO 2025</vt:lpstr>
      <vt:lpstr>'ESTADO SITUACION AGOSTO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2025-10-22T12:14:24Z</dcterms:created>
  <dcterms:modified xsi:type="dcterms:W3CDTF">2025-10-22T12:14:42Z</dcterms:modified>
</cp:coreProperties>
</file>