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D440A796-EC4A-4141-9D36-2D2B15751AA8}" xr6:coauthVersionLast="47" xr6:coauthVersionMax="47" xr10:uidLastSave="{00000000-0000-0000-0000-000000000000}"/>
  <bookViews>
    <workbookView xWindow="-21720" yWindow="-1635" windowWidth="21840" windowHeight="13140" xr2:uid="{768BC567-31BB-4A13-8545-B787119D555E}"/>
  </bookViews>
  <sheets>
    <sheet name="ESTADO SITUACION OCT. 2025" sheetId="1" r:id="rId1"/>
  </sheets>
  <externalReferences>
    <externalReference r:id="rId2"/>
  </externalReferences>
  <definedNames>
    <definedName name="_xlnm.Print_Area" localSheetId="0">'ESTADO SITUACION OCT. 2025'!$A$1:$E$73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C47" i="1"/>
  <c r="C46" i="1"/>
  <c r="E41" i="1"/>
  <c r="C40" i="1"/>
  <c r="C41" i="1" s="1"/>
  <c r="E37" i="1"/>
  <c r="E43" i="1" s="1"/>
  <c r="C36" i="1"/>
  <c r="C35" i="1"/>
  <c r="C34" i="1"/>
  <c r="C33" i="1"/>
  <c r="E28" i="1"/>
  <c r="C27" i="1"/>
  <c r="C26" i="1"/>
  <c r="E23" i="1"/>
  <c r="C22" i="1"/>
  <c r="C21" i="1"/>
  <c r="C20" i="1"/>
  <c r="C19" i="1"/>
  <c r="C18" i="1"/>
  <c r="C23" i="1" s="1"/>
  <c r="E30" i="1" l="1"/>
  <c r="C28" i="1"/>
  <c r="C30" i="1" s="1"/>
  <c r="C48" i="1"/>
  <c r="C37" i="1"/>
  <c r="C43" i="1" s="1"/>
  <c r="E49" i="1"/>
  <c r="C49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<sst xmlns="http://schemas.openxmlformats.org/spreadsheetml/2006/main" count="36" uniqueCount="36">
  <si>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</si>
  <si>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</si>
  <si>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</si>
  <si>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</si>
  <si>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OCTUBRE 2025</t>
  </si>
  <si>
    <t>(Valores expresados en pesos dominicanos-RD$)</t>
  </si>
  <si>
    <t>OCTUBRE 2025</t>
  </si>
  <si>
    <t>SEPTIEMBRE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</si>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</sst>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horizontal="center"/>
    </xf>
    <xf numFmtId="164" fontId="3" fillId="2" borderId="0" xfId="2" applyFont="1" applyFill="1"/>
    <xf numFmtId="0" fontId="3" fillId="2" borderId="0" xfId="0" applyFont="1" applyFill="1"/>
    <xf numFmtId="164" fontId="3" fillId="2" borderId="0" xfId="2" applyFont="1" applyFill="1" applyAlignment="1"/>
    <xf numFmtId="0" fontId="2" fillId="2" borderId="0" xfId="0" applyFont="1" applyFill="1" applyAlignment="1">
      <alignment horizontal="center"/>
    </xf>
    <xf numFmtId="165" fontId="2" fillId="2" borderId="0" xfId="2" applyNumberFormat="1" applyFont="1" applyFill="1" applyAlignment="1">
      <alignment horizontal="center"/>
    </xf>
    <xf numFmtId="165" fontId="2" fillId="2" borderId="0" xfId="2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2" applyNumberFormat="1" applyFont="1" applyFill="1" applyAlignment="1"/>
    <xf numFmtId="165" fontId="3" fillId="2" borderId="0" xfId="2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49" fontId="4" fillId="2" borderId="0" xfId="2" applyNumberFormat="1" applyFont="1" applyFill="1" applyBorder="1" applyAlignment="1">
      <alignment horizontal="center" vertical="center" wrapText="1"/>
    </xf>
    <xf numFmtId="1" fontId="4" fillId="2" borderId="0" xfId="2" applyNumberFormat="1" applyFont="1" applyFill="1" applyAlignment="1">
      <alignment horizontal="center" vertical="center" wrapText="1"/>
    </xf>
    <xf numFmtId="165" fontId="4" fillId="2" borderId="0" xfId="2" applyNumberFormat="1" applyFont="1" applyFill="1" applyBorder="1" applyAlignment="1">
      <alignment horizontal="center" vertical="center" wrapText="1"/>
    </xf>
    <xf numFmtId="165" fontId="4" fillId="2" borderId="0" xfId="2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165" fontId="3" fillId="2" borderId="0" xfId="2" applyNumberFormat="1" applyFont="1" applyFill="1" applyAlignment="1">
      <alignment vertical="center" wrapText="1"/>
    </xf>
    <xf numFmtId="165" fontId="3" fillId="2" borderId="0" xfId="2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2" applyNumberFormat="1" applyFont="1" applyFill="1" applyAlignment="1">
      <alignment vertical="center" wrapText="1"/>
    </xf>
    <xf numFmtId="165" fontId="5" fillId="2" borderId="0" xfId="2" applyNumberFormat="1" applyFont="1" applyFill="1" applyBorder="1" applyAlignment="1">
      <alignment vertical="center" wrapText="1"/>
    </xf>
    <xf numFmtId="164" fontId="6" fillId="2" borderId="0" xfId="2" applyFont="1" applyFill="1" applyAlignment="1">
      <alignment vertical="center"/>
    </xf>
    <xf numFmtId="43" fontId="3" fillId="2" borderId="0" xfId="0" applyNumberFormat="1" applyFont="1" applyFill="1"/>
    <xf numFmtId="165" fontId="5" fillId="2" borderId="0" xfId="2" applyNumberFormat="1" applyFont="1" applyFill="1" applyAlignment="1">
      <alignment horizontal="left" vertical="center" wrapText="1"/>
    </xf>
    <xf numFmtId="165" fontId="5" fillId="2" borderId="0" xfId="2" applyNumberFormat="1" applyFont="1" applyFill="1" applyBorder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165" fontId="4" fillId="2" borderId="1" xfId="2" applyNumberFormat="1" applyFont="1" applyFill="1" applyBorder="1" applyAlignment="1">
      <alignment vertical="center" wrapText="1"/>
    </xf>
    <xf numFmtId="165" fontId="4" fillId="2" borderId="0" xfId="2" applyNumberFormat="1" applyFont="1" applyFill="1" applyBorder="1" applyAlignment="1">
      <alignment vertical="center" wrapText="1"/>
    </xf>
    <xf numFmtId="165" fontId="7" fillId="2" borderId="0" xfId="2" applyNumberFormat="1" applyFont="1" applyFill="1" applyAlignment="1">
      <alignment vertical="center" wrapText="1"/>
    </xf>
    <xf numFmtId="165" fontId="7" fillId="2" borderId="0" xfId="2" applyNumberFormat="1" applyFont="1" applyFill="1" applyBorder="1" applyAlignment="1">
      <alignment vertical="center" wrapText="1"/>
    </xf>
    <xf numFmtId="165" fontId="5" fillId="2" borderId="2" xfId="2" applyNumberFormat="1" applyFont="1" applyFill="1" applyBorder="1" applyAlignment="1">
      <alignment vertical="center" wrapText="1"/>
    </xf>
    <xf numFmtId="165" fontId="4" fillId="2" borderId="0" xfId="2" applyNumberFormat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165" fontId="8" fillId="2" borderId="0" xfId="2" applyNumberFormat="1" applyFont="1" applyFill="1" applyAlignment="1">
      <alignment vertical="center" wrapText="1"/>
    </xf>
    <xf numFmtId="165" fontId="8" fillId="2" borderId="0" xfId="2" applyNumberFormat="1" applyFont="1" applyFill="1" applyBorder="1" applyAlignment="1">
      <alignment vertical="center" wrapText="1"/>
    </xf>
    <xf numFmtId="165" fontId="8" fillId="2" borderId="2" xfId="2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9" fillId="2" borderId="0" xfId="2" applyNumberFormat="1" applyFont="1" applyFill="1" applyAlignment="1">
      <alignment vertical="center" wrapText="1"/>
    </xf>
    <xf numFmtId="165" fontId="9" fillId="2" borderId="0" xfId="2" applyNumberFormat="1" applyFont="1" applyFill="1" applyBorder="1" applyAlignment="1">
      <alignment vertical="center" wrapText="1"/>
    </xf>
    <xf numFmtId="165" fontId="10" fillId="2" borderId="0" xfId="2" applyNumberFormat="1" applyFont="1" applyFill="1" applyAlignment="1">
      <alignment vertical="center" wrapText="1"/>
    </xf>
    <xf numFmtId="165" fontId="11" fillId="2" borderId="0" xfId="2" applyNumberFormat="1" applyFont="1" applyFill="1" applyBorder="1" applyAlignment="1">
      <alignment vertical="center" wrapText="1"/>
    </xf>
    <xf numFmtId="165" fontId="11" fillId="2" borderId="3" xfId="2" applyNumberFormat="1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165" fontId="11" fillId="2" borderId="4" xfId="2" applyNumberFormat="1" applyFont="1" applyFill="1" applyBorder="1"/>
    <xf numFmtId="165" fontId="11" fillId="2" borderId="0" xfId="2" applyNumberFormat="1" applyFont="1" applyFill="1" applyBorder="1"/>
    <xf numFmtId="164" fontId="11" fillId="2" borderId="0" xfId="2" applyFont="1" applyFill="1" applyBorder="1"/>
    <xf numFmtId="9" fontId="3" fillId="2" borderId="0" xfId="1" applyFont="1" applyFill="1"/>
    <xf numFmtId="165" fontId="8" fillId="2" borderId="0" xfId="2" applyNumberFormat="1" applyFont="1" applyFill="1"/>
    <xf numFmtId="165" fontId="8" fillId="2" borderId="0" xfId="2" applyNumberFormat="1" applyFont="1" applyFill="1" applyBorder="1"/>
    <xf numFmtId="165" fontId="3" fillId="2" borderId="0" xfId="2" applyNumberFormat="1" applyFont="1" applyFill="1"/>
    <xf numFmtId="164" fontId="3" fillId="2" borderId="0" xfId="2" applyFont="1" applyFill="1" applyAlignment="1">
      <alignment vertical="center"/>
    </xf>
    <xf numFmtId="164" fontId="8" fillId="2" borderId="0" xfId="2" applyFont="1" applyFill="1"/>
    <xf numFmtId="43" fontId="3" fillId="2" borderId="0" xfId="2" applyNumberFormat="1" applyFont="1" applyFill="1"/>
    <xf numFmtId="165" fontId="3" fillId="2" borderId="0" xfId="2" applyNumberFormat="1" applyFont="1" applyFill="1" applyBorder="1"/>
  </cellXfs>
  <cellStyles count="3">
    <cellStyle name="Millares 18" xfId="2" xr:uid="{21F88FD9-D97D-4E0D-93BE-DCA313C74112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230424</xdr:colOff>
      <xdr:row>1</xdr:row>
      <xdr:rowOff>2963</xdr:rowOff>
    </xdr:from>
    <xdr:to>
      <xdr:col>1</xdr:col>
      <xdr:colOff>2613588</xdr:colOff>
      <xdr:row>5</xdr:row>
      <xdr:rowOff>2125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C0615AE-9331-423E-A9D6-5D4175CC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6539" cy="761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294154</xdr:colOff>
      <xdr:row>51</xdr:row>
      <xdr:rowOff>70037</xdr:rowOff>
    </xdr:from>
    <xdr:to>
      <xdr:col>4</xdr:col>
      <xdr:colOff>1505508</xdr:colOff>
      <xdr:row>71</xdr:row>
      <xdr:rowOff>5121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4E0BDA-98A2-4358-ADF3-D19A14CC6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154" y="9899837"/>
          <a:ext cx="8964704" cy="3745084"/>
        </a:xfrm>
        <a:prstGeom prst="rect">
          <a:avLst/>
        </a:prstGeom>
      </xdr:spPr>
    </xdr:pic>
    <xdr:clientData/>
  </xdr:twoCellAnchor>
  <xdr:twoCellAnchor editAs="oneCell">
    <xdr:from>
      <xdr:col>4</xdr:col>
      <xdr:colOff>84044</xdr:colOff>
      <xdr:row>0</xdr:row>
      <xdr:rowOff>52900</xdr:rowOff>
    </xdr:from>
    <xdr:to>
      <xdr:col>4</xdr:col>
      <xdr:colOff>1539874</xdr:colOff>
      <xdr:row>4</xdr:row>
      <xdr:rowOff>140508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23E4AB-6E36-4E76-BB8A-3E05DE48D2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72" t="18218" r="18803" b="22065"/>
        <a:stretch>
          <a:fillRect/>
        </a:stretch>
      </xdr:blipFill>
      <xdr:spPr bwMode="auto">
        <a:xfrm>
          <a:off x="7837394" y="52900"/>
          <a:ext cx="1455830" cy="849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OCTUBRE%202025\ESTADOS%20FINANCIEROS%20OCTUBRE%202025.xlsx" TargetMode="External"/><Relationship Id="rId1" Type="http://schemas.openxmlformats.org/officeDocument/2006/relationships/externalLinkPath" Target="file:///N:\D_FINANCIERO\Contabilidad\INFORMES%20FINANCIEROS\OCTUBRE%202025\ESTADOS%20FINANCIEROS%20OCTU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PRESUPUESTARIA"/>
      <sheetName val="EJEC. PRESUPUESTARIA MENSUAL"/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OCT. 2025"/>
      <sheetName val="ESTADO FLUJO OCT. 2025"/>
      <sheetName val="TABLADINAMICA FLUJO"/>
      <sheetName val="ESTADO SITUACION OCT. 2025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STADO RENDIMIENTO OCT. 2025"/>
      <sheetName val="DIF CAMBIARIA"/>
      <sheetName val="GLOSAS"/>
      <sheetName val="ingresos pro venta de servicios"/>
      <sheetName val="adquisicion activos fijos"/>
      <sheetName val="activos fijos de mayo"/>
      <sheetName val="NOTAS DEL MES"/>
      <sheetName val="COMISION f"/>
      <sheetName val="activo fijo ."/>
      <sheetName val="Hoja59"/>
      <sheetName val="Hoja1"/>
      <sheetName val=" TABLA P FINAL"/>
      <sheetName val="BALANZA"/>
      <sheetName val="COMPARACION"/>
      <sheetName val="DIARIO GENERAL OCTUBRE 2025"/>
      <sheetName val="GASTOS CTA T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1">
          <cell r="C41">
            <v>10107998.220067456</v>
          </cell>
        </row>
      </sheetData>
      <sheetData sheetId="33"/>
      <sheetData sheetId="34"/>
      <sheetData sheetId="35"/>
      <sheetData sheetId="36"/>
      <sheetData sheetId="37"/>
      <sheetData sheetId="38">
        <row r="107">
          <cell r="C107">
            <v>244715014.27000004</v>
          </cell>
        </row>
        <row r="145">
          <cell r="C145">
            <v>354634311.48179376</v>
          </cell>
        </row>
        <row r="288">
          <cell r="C288">
            <v>148379551.38142875</v>
          </cell>
        </row>
        <row r="324">
          <cell r="C324">
            <v>1801929.48</v>
          </cell>
        </row>
        <row r="332">
          <cell r="C332">
            <v>18200323.73</v>
          </cell>
        </row>
        <row r="362">
          <cell r="C362">
            <v>63144343.998561025</v>
          </cell>
        </row>
        <row r="380">
          <cell r="C380">
            <v>1505389.4100000029</v>
          </cell>
        </row>
        <row r="441">
          <cell r="C441">
            <v>124283748.97</v>
          </cell>
        </row>
        <row r="471">
          <cell r="C471">
            <v>3673302.1879999978</v>
          </cell>
        </row>
        <row r="486">
          <cell r="C486">
            <v>61614034.844166644</v>
          </cell>
        </row>
        <row r="514">
          <cell r="C514">
            <v>4535299.9399999995</v>
          </cell>
        </row>
        <row r="533">
          <cell r="C533">
            <v>18059120.788224876</v>
          </cell>
        </row>
        <row r="546">
          <cell r="C546">
            <v>610107358.80547333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50B6-A398-4A56-AE19-921F68D06A28}">
  <sheetPr>
    <tabColor rgb="FFCC3399"/>
  </sheetPr>
  <dimension ref="B5:T87"/>
  <sheetViews>
    <sheetView showGridLines="0" tabSelected="1" view="pageBreakPreview" topLeftCell="A49" zoomScale="68" zoomScaleNormal="68" zoomScaleSheetLayoutView="68" workbookViewId="0">
      <selection activeCell="G68" sqref="G68"/>
    </sheetView>
  </sheetViews>
  <sheetFormatPr baseColWidth="10" defaultColWidth="11.42578125" defaultRowHeight="15" x14ac:dyDescent="0.2"/>
  <cols>
    <col min="1" max="1" width="5" style="3" customWidth="1"/>
    <col min="2" max="2" width="75" style="8" customWidth="1"/>
    <col min="3" max="3" width="31" style="51" customWidth="1"/>
    <col min="4" max="4" width="5.28515625" style="55" customWidth="1"/>
    <col min="5" max="5" width="25.5703125" style="51" customWidth="1"/>
    <col min="6" max="6" width="25.7109375" style="2" customWidth="1"/>
    <col min="7" max="7" width="28.140625" style="2" customWidth="1"/>
    <col min="8" max="8" width="26.140625" style="2" customWidth="1"/>
    <col min="9" max="9" width="25.85546875" style="2" customWidth="1"/>
    <col min="10" max="10" width="11.7109375" style="2" customWidth="1"/>
    <col min="11" max="11" width="29.85546875" style="2" customWidth="1"/>
    <col min="12" max="12" width="19.7109375" style="2" customWidth="1"/>
    <col min="13" max="13" width="21.85546875" style="2" customWidth="1"/>
    <col min="14" max="14" width="23.42578125" style="2" customWidth="1"/>
    <col min="15" max="15" width="22.5703125" style="2" customWidth="1"/>
    <col min="16" max="16" width="26.28515625" style="2" customWidth="1"/>
    <col min="17" max="17" width="19.28515625" style="2" customWidth="1"/>
    <col min="18" max="18" width="31.28515625" style="2" customWidth="1"/>
    <col min="19" max="19" width="22.28515625" style="3" customWidth="1"/>
    <col min="20" max="20" width="18.7109375" style="3" bestFit="1" customWidth="1"/>
    <col min="21" max="16384" width="11.42578125" style="3"/>
  </cols>
  <sheetData>
    <row r="5" spans="2:18" x14ac:dyDescent="0.2">
      <c r="B5" s="1" t="s">
        <v>0</v>
      </c>
      <c r="C5" s="1"/>
      <c r="D5" s="1"/>
      <c r="E5" s="1"/>
    </row>
    <row r="6" spans="2:18" x14ac:dyDescent="0.2">
      <c r="B6" s="1" t="s">
        <v>1</v>
      </c>
      <c r="C6" s="1"/>
      <c r="D6" s="1"/>
      <c r="E6" s="1"/>
    </row>
    <row r="7" spans="2:18" x14ac:dyDescent="0.2">
      <c r="B7" s="1" t="s">
        <v>2</v>
      </c>
      <c r="C7" s="1"/>
      <c r="D7" s="1"/>
      <c r="E7" s="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2:18" x14ac:dyDescent="0.2">
      <c r="B8" s="1" t="s">
        <v>3</v>
      </c>
      <c r="C8" s="1"/>
      <c r="D8" s="1"/>
      <c r="E8" s="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2:18" x14ac:dyDescent="0.2">
      <c r="B9" s="1" t="s">
        <v>4</v>
      </c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2:18" x14ac:dyDescent="0.2">
      <c r="B10" s="1" t="s">
        <v>5</v>
      </c>
      <c r="C10" s="1"/>
      <c r="D10" s="1"/>
      <c r="E10" s="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2:18" x14ac:dyDescent="0.2">
      <c r="B11" s="5"/>
      <c r="C11" s="6"/>
      <c r="D11" s="7"/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2:18" ht="15" hidden="1" customHeight="1" x14ac:dyDescent="0.2">
      <c r="B12" s="5"/>
      <c r="C12" s="6"/>
      <c r="D12" s="7"/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2:18" x14ac:dyDescent="0.2">
      <c r="C13" s="9"/>
      <c r="D13" s="10"/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2:18" ht="30.75" customHeight="1" x14ac:dyDescent="0.2">
      <c r="B14" s="11"/>
      <c r="C14" s="12" t="s">
        <v>6</v>
      </c>
      <c r="D14" s="13"/>
      <c r="E14" s="12" t="s">
        <v>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2:18" x14ac:dyDescent="0.2">
      <c r="B15" s="11"/>
      <c r="C15" s="14"/>
      <c r="D15" s="15"/>
      <c r="E15" s="1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2:18" x14ac:dyDescent="0.2">
      <c r="B16" s="17" t="s">
        <v>8</v>
      </c>
      <c r="C16" s="18"/>
      <c r="D16" s="19"/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2:20" x14ac:dyDescent="0.2">
      <c r="B17" s="17" t="s">
        <v>9</v>
      </c>
      <c r="C17" s="18"/>
      <c r="D17" s="19"/>
      <c r="E17" s="18"/>
    </row>
    <row r="18" spans="2:20" x14ac:dyDescent="0.2">
      <c r="B18" s="20" t="s">
        <v>10</v>
      </c>
      <c r="C18" s="21">
        <f>'[1]NOTAS DEL MES'!C107</f>
        <v>244715014.27000004</v>
      </c>
      <c r="D18" s="22"/>
      <c r="E18" s="21">
        <v>183674128.2069999</v>
      </c>
      <c r="Q18" s="23"/>
      <c r="S18" s="24"/>
      <c r="T18" s="24"/>
    </row>
    <row r="19" spans="2:20" x14ac:dyDescent="0.2">
      <c r="B19" s="20" t="s">
        <v>11</v>
      </c>
      <c r="C19" s="21">
        <f>'[1]NOTAS DEL MES'!C145</f>
        <v>354634311.48179376</v>
      </c>
      <c r="D19" s="22"/>
      <c r="E19" s="21">
        <v>418016079.53321755</v>
      </c>
      <c r="S19" s="24"/>
      <c r="T19" s="24"/>
    </row>
    <row r="20" spans="2:20" x14ac:dyDescent="0.2">
      <c r="B20" s="20" t="s">
        <v>12</v>
      </c>
      <c r="C20" s="25">
        <f>+'[1]NOTAS DEL MES'!C288</f>
        <v>148379551.38142875</v>
      </c>
      <c r="D20" s="26"/>
      <c r="E20" s="25">
        <v>152134475.59440699</v>
      </c>
      <c r="S20" s="24"/>
      <c r="T20" s="24"/>
    </row>
    <row r="21" spans="2:20" x14ac:dyDescent="0.2">
      <c r="B21" s="20" t="s">
        <v>13</v>
      </c>
      <c r="C21" s="27">
        <f>+'[1]NOTAS DEL MES'!C324</f>
        <v>1801929.48</v>
      </c>
      <c r="D21" s="26"/>
      <c r="E21" s="25">
        <v>1084688.4000000001</v>
      </c>
      <c r="S21" s="24"/>
      <c r="T21" s="24"/>
    </row>
    <row r="22" spans="2:20" x14ac:dyDescent="0.2">
      <c r="B22" s="20" t="s">
        <v>14</v>
      </c>
      <c r="C22" s="27">
        <f>+'[1]NOTAS DEL MES'!C332</f>
        <v>18200323.73</v>
      </c>
      <c r="D22" s="26"/>
      <c r="E22" s="25">
        <v>18200323.73</v>
      </c>
      <c r="S22" s="24"/>
      <c r="T22" s="24"/>
    </row>
    <row r="23" spans="2:20" ht="15.75" thickBot="1" x14ac:dyDescent="0.25">
      <c r="B23" s="17" t="s">
        <v>15</v>
      </c>
      <c r="C23" s="28">
        <f>SUM(C18:C22)</f>
        <v>767731130.34322262</v>
      </c>
      <c r="D23" s="29"/>
      <c r="E23" s="28">
        <f>SUM(E18:E22)</f>
        <v>773109695.4646244</v>
      </c>
      <c r="S23" s="24"/>
    </row>
    <row r="24" spans="2:20" x14ac:dyDescent="0.2">
      <c r="B24" s="17"/>
      <c r="C24" s="30"/>
      <c r="D24" s="31"/>
      <c r="E24" s="30"/>
      <c r="S24" s="24"/>
    </row>
    <row r="25" spans="2:20" x14ac:dyDescent="0.2">
      <c r="B25" s="17" t="s">
        <v>16</v>
      </c>
      <c r="C25" s="30"/>
      <c r="D25" s="31"/>
      <c r="E25" s="30"/>
      <c r="S25" s="24"/>
    </row>
    <row r="26" spans="2:20" x14ac:dyDescent="0.2">
      <c r="B26" s="20" t="s">
        <v>17</v>
      </c>
      <c r="C26" s="27">
        <f>+'[1]NOTAS DEL MES'!C362</f>
        <v>63144343.998561025</v>
      </c>
      <c r="D26" s="22"/>
      <c r="E26" s="21">
        <v>59952004.488561034</v>
      </c>
      <c r="S26" s="24"/>
      <c r="T26" s="24"/>
    </row>
    <row r="27" spans="2:20" x14ac:dyDescent="0.2">
      <c r="B27" s="20" t="s">
        <v>18</v>
      </c>
      <c r="C27" s="32">
        <f>+'[1]NOTAS DEL MES'!C380</f>
        <v>1505389.4100000029</v>
      </c>
      <c r="D27" s="22"/>
      <c r="E27" s="32">
        <v>1505389.4100000029</v>
      </c>
      <c r="S27" s="24"/>
    </row>
    <row r="28" spans="2:20" x14ac:dyDescent="0.2">
      <c r="B28" s="17" t="s">
        <v>19</v>
      </c>
      <c r="C28" s="30">
        <f>SUM(C26:C27)</f>
        <v>64649733.408561029</v>
      </c>
      <c r="D28" s="31"/>
      <c r="E28" s="30">
        <f>SUM(E26:E27)</f>
        <v>61457393.898561038</v>
      </c>
      <c r="S28" s="24"/>
    </row>
    <row r="29" spans="2:20" x14ac:dyDescent="0.2">
      <c r="B29" s="17"/>
      <c r="C29" s="33"/>
      <c r="D29" s="31"/>
      <c r="E29" s="33"/>
      <c r="S29" s="24"/>
    </row>
    <row r="30" spans="2:20" ht="15.75" thickBot="1" x14ac:dyDescent="0.25">
      <c r="B30" s="17" t="s">
        <v>20</v>
      </c>
      <c r="C30" s="28">
        <f>+C28+C23</f>
        <v>832380863.75178361</v>
      </c>
      <c r="D30" s="29"/>
      <c r="E30" s="28">
        <f>+E23+E28</f>
        <v>834567089.36318541</v>
      </c>
      <c r="S30" s="24"/>
      <c r="T30" s="24"/>
    </row>
    <row r="31" spans="2:20" x14ac:dyDescent="0.2">
      <c r="B31" s="34" t="s">
        <v>21</v>
      </c>
      <c r="C31" s="18"/>
      <c r="D31" s="19"/>
      <c r="E31" s="18"/>
      <c r="S31" s="24"/>
    </row>
    <row r="32" spans="2:20" x14ac:dyDescent="0.2">
      <c r="B32" s="34"/>
      <c r="C32" s="21"/>
      <c r="D32" s="22"/>
      <c r="E32" s="21"/>
      <c r="S32" s="24"/>
    </row>
    <row r="33" spans="2:20" x14ac:dyDescent="0.2">
      <c r="B33" s="20" t="s">
        <v>22</v>
      </c>
      <c r="C33" s="35">
        <f>'[1]NOTAS DEL MES'!C441</f>
        <v>124283748.97</v>
      </c>
      <c r="D33" s="36"/>
      <c r="E33" s="35">
        <v>153023754</v>
      </c>
      <c r="S33" s="24"/>
      <c r="T33" s="24"/>
    </row>
    <row r="34" spans="2:20" ht="17.100000000000001" customHeight="1" x14ac:dyDescent="0.2">
      <c r="B34" s="20" t="s">
        <v>23</v>
      </c>
      <c r="C34" s="35">
        <f>+'[1]NOTAS DEL MES'!C471</f>
        <v>3673302.1879999978</v>
      </c>
      <c r="D34" s="36"/>
      <c r="E34" s="35">
        <v>3700863.8159999982</v>
      </c>
      <c r="S34" s="24"/>
      <c r="T34" s="24"/>
    </row>
    <row r="35" spans="2:20" ht="17.100000000000001" customHeight="1" x14ac:dyDescent="0.2">
      <c r="B35" s="20" t="s">
        <v>24</v>
      </c>
      <c r="C35" s="35">
        <f>+'[1]NOTAS DEL MES'!C486</f>
        <v>61614034.844166644</v>
      </c>
      <c r="D35" s="36"/>
      <c r="E35" s="35">
        <v>45517676.002166636</v>
      </c>
      <c r="S35" s="24"/>
      <c r="T35" s="24"/>
    </row>
    <row r="36" spans="2:20" x14ac:dyDescent="0.2">
      <c r="B36" s="20" t="s">
        <v>25</v>
      </c>
      <c r="C36" s="37">
        <f>'[1]NOTAS DEL MES'!C514</f>
        <v>4535299.9399999995</v>
      </c>
      <c r="D36" s="36"/>
      <c r="E36" s="37">
        <v>4535299.9399999995</v>
      </c>
      <c r="G36" s="38"/>
      <c r="S36" s="24"/>
    </row>
    <row r="37" spans="2:20" x14ac:dyDescent="0.2">
      <c r="B37" s="17" t="s">
        <v>26</v>
      </c>
      <c r="C37" s="39">
        <f>SUM(C33:C36)</f>
        <v>194106385.94216663</v>
      </c>
      <c r="D37" s="40"/>
      <c r="E37" s="39">
        <f>SUM(E33:E36)</f>
        <v>206777593.75816661</v>
      </c>
      <c r="S37" s="24"/>
    </row>
    <row r="38" spans="2:20" x14ac:dyDescent="0.2">
      <c r="B38" s="17"/>
      <c r="C38" s="39"/>
      <c r="D38" s="40"/>
      <c r="E38" s="39"/>
      <c r="I38" s="3"/>
      <c r="S38" s="24"/>
    </row>
    <row r="39" spans="2:20" ht="16.350000000000001" customHeight="1" x14ac:dyDescent="0.2">
      <c r="B39" s="17" t="s">
        <v>27</v>
      </c>
      <c r="C39" s="35"/>
      <c r="D39" s="36"/>
      <c r="E39" s="35"/>
      <c r="S39" s="24"/>
    </row>
    <row r="40" spans="2:20" ht="16.350000000000001" customHeight="1" x14ac:dyDescent="0.2">
      <c r="B40" s="20" t="s">
        <v>28</v>
      </c>
      <c r="C40" s="35">
        <f>+'[1]NOTAS DEL MES'!C533</f>
        <v>18059120.788224876</v>
      </c>
      <c r="D40" s="36"/>
      <c r="E40" s="35">
        <v>17682136.805152915</v>
      </c>
      <c r="S40" s="24"/>
      <c r="T40" s="24"/>
    </row>
    <row r="41" spans="2:20" ht="16.350000000000001" customHeight="1" x14ac:dyDescent="0.2">
      <c r="B41" s="17" t="s">
        <v>29</v>
      </c>
      <c r="C41" s="41">
        <f>SUM(C40)</f>
        <v>18059120.788224876</v>
      </c>
      <c r="D41" s="40"/>
      <c r="E41" s="39">
        <f>SUM(E40)</f>
        <v>17682136.805152915</v>
      </c>
      <c r="S41" s="24"/>
    </row>
    <row r="42" spans="2:20" x14ac:dyDescent="0.2">
      <c r="B42" s="17"/>
      <c r="C42" s="39"/>
      <c r="D42" s="40"/>
      <c r="E42" s="39"/>
      <c r="G42" s="3"/>
      <c r="S42" s="24"/>
    </row>
    <row r="43" spans="2:20" x14ac:dyDescent="0.2">
      <c r="B43" s="17" t="s">
        <v>30</v>
      </c>
      <c r="C43" s="39">
        <f>+C37+C41</f>
        <v>212165506.7303915</v>
      </c>
      <c r="D43" s="40"/>
      <c r="E43" s="39">
        <f>+E37+E41</f>
        <v>224459730.56331953</v>
      </c>
      <c r="S43" s="24"/>
      <c r="T43" s="24"/>
    </row>
    <row r="44" spans="2:20" x14ac:dyDescent="0.2">
      <c r="B44" s="17"/>
      <c r="C44" s="39"/>
      <c r="D44" s="40"/>
      <c r="E44" s="39"/>
      <c r="S44" s="24"/>
    </row>
    <row r="45" spans="2:20" x14ac:dyDescent="0.2">
      <c r="B45" s="17" t="s">
        <v>31</v>
      </c>
      <c r="C45" s="35"/>
      <c r="D45" s="36"/>
      <c r="E45" s="35"/>
      <c r="S45" s="24"/>
    </row>
    <row r="46" spans="2:20" x14ac:dyDescent="0.2">
      <c r="B46" s="20" t="s">
        <v>32</v>
      </c>
      <c r="C46" s="42">
        <f>+'[1]NOTAS DEL MES'!C546</f>
        <v>610107358.80547333</v>
      </c>
      <c r="D46" s="42"/>
      <c r="E46" s="42">
        <v>573961089.98896837</v>
      </c>
      <c r="S46" s="24"/>
    </row>
    <row r="47" spans="2:20" x14ac:dyDescent="0.2">
      <c r="B47" s="20" t="s">
        <v>33</v>
      </c>
      <c r="C47" s="35">
        <f>'[1]ESTADO RENDIMIENTO OCT. 2025'!C41</f>
        <v>10107998.220067456</v>
      </c>
      <c r="D47" s="36"/>
      <c r="E47" s="35">
        <v>36146268.816504955</v>
      </c>
      <c r="S47" s="24"/>
    </row>
    <row r="48" spans="2:20" x14ac:dyDescent="0.2">
      <c r="B48" s="17" t="s">
        <v>34</v>
      </c>
      <c r="C48" s="43">
        <f>SUM(C46:C47)</f>
        <v>620215357.02554083</v>
      </c>
      <c r="D48" s="42"/>
      <c r="E48" s="43">
        <f>SUM(E46:E47)</f>
        <v>610107358.80547333</v>
      </c>
      <c r="S48" s="24"/>
    </row>
    <row r="49" spans="2:19" ht="15.75" thickBot="1" x14ac:dyDescent="0.25">
      <c r="B49" s="44" t="s">
        <v>35</v>
      </c>
      <c r="C49" s="45">
        <f>+C48+C43</f>
        <v>832380863.75593233</v>
      </c>
      <c r="D49" s="46"/>
      <c r="E49" s="45">
        <f>+E43+E48</f>
        <v>834567089.36879289</v>
      </c>
      <c r="S49" s="24"/>
    </row>
    <row r="50" spans="2:19" ht="15.75" thickTop="1" x14ac:dyDescent="0.2">
      <c r="B50" s="44"/>
      <c r="C50" s="46"/>
      <c r="D50" s="46"/>
      <c r="E50" s="46"/>
      <c r="S50" s="24"/>
    </row>
    <row r="51" spans="2:19" x14ac:dyDescent="0.2">
      <c r="B51" s="44"/>
      <c r="C51" s="47"/>
      <c r="D51" s="46"/>
      <c r="E51" s="46"/>
      <c r="S51" s="24"/>
    </row>
    <row r="52" spans="2:19" x14ac:dyDescent="0.2">
      <c r="B52" s="44"/>
      <c r="C52" s="46"/>
      <c r="D52" s="46"/>
      <c r="E52" s="46"/>
      <c r="H52" s="2">
        <v>0</v>
      </c>
      <c r="S52" s="24"/>
    </row>
    <row r="53" spans="2:19" x14ac:dyDescent="0.2">
      <c r="B53" s="44"/>
      <c r="C53" s="46"/>
      <c r="D53" s="46"/>
      <c r="E53" s="46"/>
      <c r="S53" s="24"/>
    </row>
    <row r="54" spans="2:19" x14ac:dyDescent="0.2">
      <c r="B54" s="44"/>
      <c r="C54" s="46"/>
      <c r="D54" s="46"/>
      <c r="E54" s="46"/>
      <c r="G54" s="48"/>
      <c r="S54" s="24"/>
    </row>
    <row r="55" spans="2:19" x14ac:dyDescent="0.2">
      <c r="C55" s="49"/>
      <c r="D55" s="50"/>
      <c r="E55" s="49"/>
      <c r="S55" s="24"/>
    </row>
    <row r="56" spans="2:19" x14ac:dyDescent="0.2">
      <c r="C56" s="49"/>
      <c r="D56" s="50"/>
      <c r="S56" s="24"/>
    </row>
    <row r="57" spans="2:19" x14ac:dyDescent="0.2">
      <c r="C57" s="52"/>
      <c r="D57" s="50"/>
      <c r="E57" s="49"/>
    </row>
    <row r="58" spans="2:19" x14ac:dyDescent="0.2">
      <c r="C58" s="52"/>
      <c r="D58" s="50"/>
      <c r="E58" s="53"/>
    </row>
    <row r="59" spans="2:19" x14ac:dyDescent="0.2">
      <c r="C59" s="52"/>
      <c r="D59" s="50"/>
      <c r="E59" s="54"/>
    </row>
    <row r="60" spans="2:19" x14ac:dyDescent="0.2">
      <c r="C60" s="52"/>
      <c r="D60" s="50"/>
    </row>
    <row r="61" spans="2:19" x14ac:dyDescent="0.2">
      <c r="C61" s="52"/>
      <c r="D61" s="50"/>
    </row>
    <row r="62" spans="2:19" x14ac:dyDescent="0.2">
      <c r="C62" s="52"/>
      <c r="D62" s="50"/>
    </row>
    <row r="63" spans="2:19" x14ac:dyDescent="0.2">
      <c r="C63" s="52"/>
      <c r="D63" s="50"/>
    </row>
    <row r="64" spans="2:19" x14ac:dyDescent="0.2">
      <c r="C64" s="52"/>
      <c r="D64" s="50"/>
    </row>
    <row r="65" spans="3:18" x14ac:dyDescent="0.2">
      <c r="C65" s="52"/>
      <c r="D65" s="50"/>
    </row>
    <row r="66" spans="3:18" x14ac:dyDescent="0.2">
      <c r="C66" s="52"/>
    </row>
    <row r="67" spans="3:18" x14ac:dyDescent="0.2">
      <c r="C67" s="52"/>
    </row>
    <row r="68" spans="3:18" x14ac:dyDescent="0.2">
      <c r="C68" s="52"/>
    </row>
    <row r="69" spans="3:18" x14ac:dyDescent="0.2">
      <c r="C69" s="52"/>
    </row>
    <row r="70" spans="3:18" x14ac:dyDescent="0.2">
      <c r="C70" s="52"/>
      <c r="R70" s="3"/>
    </row>
    <row r="71" spans="3:18" x14ac:dyDescent="0.2">
      <c r="C71" s="52"/>
      <c r="R71" s="3"/>
    </row>
    <row r="72" spans="3:18" x14ac:dyDescent="0.2">
      <c r="C72" s="52"/>
      <c r="R72" s="3"/>
    </row>
    <row r="73" spans="3:18" x14ac:dyDescent="0.2">
      <c r="R73" s="3"/>
    </row>
    <row r="74" spans="3:18" x14ac:dyDescent="0.2">
      <c r="R74" s="3"/>
    </row>
    <row r="75" spans="3:18" x14ac:dyDescent="0.2">
      <c r="R75" s="3"/>
    </row>
    <row r="76" spans="3:18" x14ac:dyDescent="0.2">
      <c r="R76" s="3"/>
    </row>
    <row r="77" spans="3:18" x14ac:dyDescent="0.2">
      <c r="R77" s="3"/>
    </row>
    <row r="78" spans="3:18" x14ac:dyDescent="0.2">
      <c r="R78" s="3"/>
    </row>
    <row r="79" spans="3:18" x14ac:dyDescent="0.2">
      <c r="R79" s="3"/>
    </row>
    <row r="80" spans="3:18" x14ac:dyDescent="0.2">
      <c r="R80" s="3"/>
    </row>
    <row r="81" spans="2:18" x14ac:dyDescent="0.2">
      <c r="R81" s="3"/>
    </row>
    <row r="82" spans="2:18" x14ac:dyDescent="0.2">
      <c r="R82" s="3"/>
    </row>
    <row r="83" spans="2:18" x14ac:dyDescent="0.2">
      <c r="B83" s="3"/>
      <c r="R83" s="3"/>
    </row>
    <row r="84" spans="2:18" x14ac:dyDescent="0.2">
      <c r="R84" s="3"/>
    </row>
    <row r="85" spans="2:18" x14ac:dyDescent="0.2">
      <c r="R85" s="3"/>
    </row>
    <row r="86" spans="2:18" x14ac:dyDescent="0.2">
      <c r="R86" s="3"/>
    </row>
    <row r="87" spans="2:18" x14ac:dyDescent="0.2">
      <c r="R87" s="3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" right="0.22" top="0.22" bottom="0.19685039370078741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OCT. 2025</vt:lpstr>
      <vt:lpstr>'ESTADO SITUACION OCT.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2025-12-04T20:22:39Z</dcterms:created>
  <dcterms:modified xsi:type="dcterms:W3CDTF">2025-12-04T20:23:08Z</dcterms:modified>
</cp:coreProperties>
</file>