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E57756BB-0FA6-4A84-ACC2-3C4DA9B0B9DB}" xr6:coauthVersionLast="47" xr6:coauthVersionMax="47" xr10:uidLastSave="{00000000-0000-0000-0000-000000000000}"/>
  <bookViews>
    <workbookView xWindow="-120" yWindow="-120" windowWidth="20730" windowHeight="11160" xr2:uid="{9319E4C2-8104-43F9-AB0A-3B61945AD2AD}"/>
  </bookViews>
  <sheets>
    <sheet name="ESTADO SITUACION NOV. 2025" sheetId="1" r:id="rId1"/>
  </sheets>
  <externalReferences>
    <externalReference r:id="rId2"/>
  </externalReferences>
  <definedNames>
    <definedName name="_xlnm.Print_Area" localSheetId="0">'ESTADO SITUACION NOV. 2025'!$A$1:$E$73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H79" i="1"/>
  <c r="H78" i="1"/>
  <c r="H77" i="1"/>
  <c r="H76" i="1"/>
  <c r="E48" i="1"/>
  <c r="C47" i="1"/>
  <c r="C48" i="1" s="1"/>
  <c r="C46" i="1"/>
  <c r="E41" i="1"/>
  <c r="C40" i="1"/>
  <c r="C41" i="1" s="1"/>
  <c r="E37" i="1"/>
  <c r="E43" i="1" s="1"/>
  <c r="E49" i="1" s="1"/>
  <c r="C37" i="1"/>
  <c r="C36" i="1"/>
  <c r="C35" i="1"/>
  <c r="C34" i="1"/>
  <c r="C33" i="1"/>
  <c r="E28" i="1"/>
  <c r="C28" i="1"/>
  <c r="C30" i="1" s="1"/>
  <c r="C27" i="1"/>
  <c r="C26" i="1"/>
  <c r="E23" i="1"/>
  <c r="E30" i="1" s="1"/>
  <c r="C23" i="1"/>
  <c r="C22" i="1"/>
  <c r="C21" i="1"/>
  <c r="C20" i="1"/>
  <c r="C19" i="1"/>
  <c r="C18" i="1"/>
  <c r="C43" i="1" l="1"/>
  <c r="C49" i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<sst xmlns="http://schemas.openxmlformats.org/spreadsheetml/2006/main" count="36" uniqueCount="36">
  <si>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</si>
  <si>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</si>
  <si>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</si>
  <si>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</si>
  <si>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DE NOVIEMBRE 2025</t>
  </si>
  <si>
    <t>(Valores expresados en pesos dominicanos-RD$)</t>
  </si>
  <si>
    <t>NOVIEMBRE 2025</t>
  </si>
  <si>
    <t>OCTUBRE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</si>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</sst>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43" fontId="2" fillId="2" borderId="0" xfId="1" applyFont="1" applyFill="1" applyAlignment="1">
      <alignment horizontal="center"/>
    </xf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4" fillId="2" borderId="0" xfId="3" applyNumberFormat="1" applyFont="1" applyFill="1" applyAlignment="1">
      <alignment horizontal="center" vertical="center" wrapText="1"/>
    </xf>
    <xf numFmtId="49" fontId="4" fillId="2" borderId="0" xfId="3" applyNumberFormat="1" applyFont="1" applyFill="1" applyBorder="1" applyAlignment="1">
      <alignment horizontal="center" vertical="center" wrapText="1"/>
    </xf>
    <xf numFmtId="1" fontId="4" fillId="2" borderId="0" xfId="3" applyNumberFormat="1" applyFont="1" applyFill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3" applyNumberFormat="1" applyFont="1" applyFill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43" fontId="3" fillId="2" borderId="0" xfId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6" fillId="2" borderId="0" xfId="3" applyFont="1" applyFill="1" applyAlignment="1">
      <alignment vertical="center"/>
    </xf>
    <xf numFmtId="43" fontId="3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5" fontId="5" fillId="2" borderId="0" xfId="3" applyNumberFormat="1" applyFont="1" applyFill="1" applyAlignment="1">
      <alignment horizontal="left" vertical="center" wrapText="1"/>
    </xf>
    <xf numFmtId="165" fontId="5" fillId="2" borderId="0" xfId="3" applyNumberFormat="1" applyFont="1" applyFill="1" applyBorder="1" applyAlignment="1">
      <alignment horizontal="left" vertical="center" wrapText="1"/>
    </xf>
    <xf numFmtId="165" fontId="3" fillId="2" borderId="0" xfId="3" applyNumberFormat="1" applyFont="1" applyFill="1" applyAlignment="1">
      <alignment horizontal="left" vertical="center" wrapText="1"/>
    </xf>
    <xf numFmtId="165" fontId="4" fillId="2" borderId="1" xfId="3" applyNumberFormat="1" applyFont="1" applyFill="1" applyBorder="1" applyAlignment="1">
      <alignment vertical="center" wrapText="1"/>
    </xf>
    <xf numFmtId="165" fontId="4" fillId="2" borderId="0" xfId="3" applyNumberFormat="1" applyFont="1" applyFill="1" applyBorder="1" applyAlignment="1">
      <alignment vertical="center" wrapText="1"/>
    </xf>
    <xf numFmtId="165" fontId="7" fillId="2" borderId="0" xfId="3" applyNumberFormat="1" applyFont="1" applyFill="1" applyAlignment="1">
      <alignment vertical="center" wrapText="1"/>
    </xf>
    <xf numFmtId="165" fontId="7" fillId="2" borderId="0" xfId="3" applyNumberFormat="1" applyFont="1" applyFill="1" applyBorder="1" applyAlignment="1">
      <alignment vertical="center" wrapText="1"/>
    </xf>
    <xf numFmtId="165" fontId="5" fillId="2" borderId="2" xfId="3" applyNumberFormat="1" applyFont="1" applyFill="1" applyBorder="1" applyAlignment="1">
      <alignment vertical="center" wrapText="1"/>
    </xf>
    <xf numFmtId="165" fontId="4" fillId="2" borderId="0" xfId="3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43" fontId="0" fillId="2" borderId="0" xfId="1" applyFont="1" applyFill="1"/>
    <xf numFmtId="165" fontId="8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0" fillId="2" borderId="0" xfId="3" applyNumberFormat="1" applyFont="1" applyFill="1" applyAlignment="1">
      <alignment vertical="center" wrapText="1"/>
    </xf>
    <xf numFmtId="43" fontId="3" fillId="2" borderId="0" xfId="1" applyFont="1" applyFill="1" applyBorder="1" applyAlignment="1">
      <alignment horizontal="center" vertical="center"/>
    </xf>
    <xf numFmtId="165" fontId="11" fillId="2" borderId="0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165" fontId="11" fillId="2" borderId="4" xfId="3" applyNumberFormat="1" applyFont="1" applyFill="1" applyBorder="1"/>
    <xf numFmtId="165" fontId="11" fillId="2" borderId="0" xfId="3" applyNumberFormat="1" applyFont="1" applyFill="1" applyBorder="1"/>
    <xf numFmtId="164" fontId="11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8" fillId="2" borderId="0" xfId="3" applyNumberFormat="1" applyFont="1" applyFill="1"/>
    <xf numFmtId="165" fontId="8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8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E6F3FA97-29C6-4BFA-B88B-C86F70227E2C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230424</xdr:colOff>
      <xdr:row>1</xdr:row>
      <xdr:rowOff>2963</xdr:rowOff>
    </xdr:from>
    <xdr:ext cx="2719340" cy="783574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45BFABF2-3A73-402C-BF3E-06182944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9340" cy="78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112059</xdr:colOff>
      <xdr:row>52</xdr:row>
      <xdr:rowOff>112059</xdr:rowOff>
    </xdr:from>
    <xdr:ext cx="8971428" cy="3857143"/>
    <xdr:pic>
      <xdr:nvPicPr>
        <xdr:cNvPr id="3" name="Imagen 2">
          <a:extLst>
            <a:ext uri="{FF2B5EF4-FFF2-40B4-BE49-F238E27FC236}">
              <a16:creationId xmlns:a16="http://schemas.microsoft.com/office/drawing/2014/main" id="{AE36490F-C691-414A-B82D-EBE7224F1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434" y="10132359"/>
          <a:ext cx="8971428" cy="3857143"/>
        </a:xfrm>
        <a:prstGeom prst="rect">
          <a:avLst/>
        </a:prstGeom>
      </xdr:spPr>
    </xdr:pic>
    <xdr:clientData/>
  </xdr:oneCellAnchor>
  <xdr:oneCellAnchor>
    <xdr:from>
      <xdr:col>4</xdr:col>
      <xdr:colOff>84044</xdr:colOff>
      <xdr:row>0</xdr:row>
      <xdr:rowOff>52900</xdr:rowOff>
    </xdr:from>
    <xdr:ext cx="1455830" cy="872020"/>
    <xdr:pic>
      <xdr:nvPicPr>
        <xdr:cNvPr id="4" name="Imagen 3">
          <a:extLst>
            <a:ext uri="{FF2B5EF4-FFF2-40B4-BE49-F238E27FC236}">
              <a16:creationId xmlns:a16="http://schemas.microsoft.com/office/drawing/2014/main" id="{F8DBD834-DFB5-4F06-9290-B7712C9D30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837394" y="52900"/>
          <a:ext cx="1455830" cy="87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A&#209;O%202025\NOVIEMBRE%202025\ESTADOS%20FINANCIEROS%20NOVIEMBRE%202025.xlsx" TargetMode="External"/><Relationship Id="rId1" Type="http://schemas.openxmlformats.org/officeDocument/2006/relationships/externalLinkPath" Target="file:///N:\D_FINANCIERO\Contabilidad\INFORMES%20FINANCIEROS\A&#209;O%202025\NOVIEMBRE%202025\ESTADOS%20FINANCIEROS%20NOV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PRESUPUESTARIA"/>
      <sheetName val="EJEC. PRESUPUESTARIA MENSUAL"/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NOV. 2025"/>
      <sheetName val="ESTADO FLUJO NOV. 2025"/>
      <sheetName val="Detalle2"/>
      <sheetName val="Detalle3"/>
      <sheetName val="TABLADINAMICA FLUJO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STADO SITUACION NOV. 2025"/>
      <sheetName val="ESTADO RENDIMIENTO NOV. 2025"/>
      <sheetName val="DIF CAMBIARIA"/>
      <sheetName val="GLOSAS"/>
      <sheetName val="ingresos pro venta de servicios"/>
      <sheetName val="adquisicion activos fijos"/>
      <sheetName val="activos fijos de mayo"/>
      <sheetName val="COMISION f"/>
      <sheetName val="activo fijo ."/>
      <sheetName val="Hoja59"/>
      <sheetName val="Hoja1"/>
      <sheetName val="NOTAS DEL MES"/>
      <sheetName val="Detalle1"/>
      <sheetName val=" TABLA P FINAL"/>
      <sheetName val="BALANZA"/>
      <sheetName val="COMPARACION"/>
      <sheetName val="DIARIO GENERAL NOV. 2025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1">
          <cell r="C41">
            <v>-46543094.024865121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107">
          <cell r="C107">
            <v>209366052.13943219</v>
          </cell>
        </row>
        <row r="145">
          <cell r="C145">
            <v>334497390.28986883</v>
          </cell>
        </row>
        <row r="297">
          <cell r="C297">
            <v>154867464.32142878</v>
          </cell>
        </row>
        <row r="332">
          <cell r="C332">
            <v>1445768.4</v>
          </cell>
        </row>
        <row r="340">
          <cell r="C340">
            <v>25705411.780000001</v>
          </cell>
        </row>
        <row r="370">
          <cell r="C370">
            <v>67385119.898561001</v>
          </cell>
        </row>
        <row r="388">
          <cell r="C388">
            <v>1505389.4100000029</v>
          </cell>
        </row>
        <row r="449">
          <cell r="C449">
            <v>120376201.91500001</v>
          </cell>
        </row>
        <row r="479">
          <cell r="C479">
            <v>4525702.8779999977</v>
          </cell>
        </row>
        <row r="494">
          <cell r="C494">
            <v>73462228.602333307</v>
          </cell>
        </row>
        <row r="522">
          <cell r="C522">
            <v>4535300.1400000006</v>
          </cell>
        </row>
        <row r="541">
          <cell r="C541">
            <v>18200899.905342761</v>
          </cell>
        </row>
        <row r="554">
          <cell r="C554">
            <v>620215357.02554083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A0DC-88B2-48A3-A3BA-C67A53C7B24D}">
  <sheetPr>
    <tabColor rgb="FFCC3399"/>
  </sheetPr>
  <dimension ref="B5:V83"/>
  <sheetViews>
    <sheetView showGridLines="0" tabSelected="1" view="pageBreakPreview" zoomScale="68" zoomScaleNormal="68" zoomScaleSheetLayoutView="68" workbookViewId="0">
      <selection activeCell="G64" sqref="G64"/>
    </sheetView>
  </sheetViews>
  <sheetFormatPr baseColWidth="10" defaultColWidth="11.42578125" defaultRowHeight="15" x14ac:dyDescent="0.2"/>
  <cols>
    <col min="1" max="1" width="5" style="5" customWidth="1"/>
    <col min="2" max="2" width="75" style="12" customWidth="1"/>
    <col min="3" max="3" width="31" style="62" customWidth="1"/>
    <col min="4" max="4" width="5.28515625" style="66" customWidth="1"/>
    <col min="5" max="5" width="25.5703125" style="62" customWidth="1"/>
    <col min="6" max="6" width="23.28515625" style="2" customWidth="1"/>
    <col min="7" max="7" width="23.85546875" style="3" customWidth="1"/>
    <col min="8" max="8" width="25.7109375" style="4" customWidth="1"/>
    <col min="9" max="9" width="28.140625" style="4" customWidth="1"/>
    <col min="10" max="10" width="26.140625" style="4" customWidth="1"/>
    <col min="11" max="11" width="25.85546875" style="4" customWidth="1"/>
    <col min="12" max="12" width="11.7109375" style="4" customWidth="1"/>
    <col min="13" max="13" width="29.85546875" style="4" customWidth="1"/>
    <col min="14" max="14" width="19.7109375" style="4" customWidth="1"/>
    <col min="15" max="15" width="21.85546875" style="4" customWidth="1"/>
    <col min="16" max="16" width="23.42578125" style="4" customWidth="1"/>
    <col min="17" max="17" width="22.5703125" style="4" customWidth="1"/>
    <col min="18" max="18" width="26.28515625" style="4" customWidth="1"/>
    <col min="19" max="19" width="19.28515625" style="4" customWidth="1"/>
    <col min="20" max="20" width="31.28515625" style="4" customWidth="1"/>
    <col min="21" max="21" width="22.28515625" style="5" customWidth="1"/>
    <col min="22" max="22" width="18.7109375" style="5" bestFit="1" customWidth="1"/>
    <col min="23" max="16384" width="11.42578125" style="5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6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x14ac:dyDescent="0.2">
      <c r="B8" s="1" t="s">
        <v>3</v>
      </c>
      <c r="C8" s="1"/>
      <c r="D8" s="1"/>
      <c r="E8" s="1"/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2:20" x14ac:dyDescent="0.2">
      <c r="B9" s="1" t="s">
        <v>4</v>
      </c>
      <c r="C9" s="1"/>
      <c r="D9" s="1"/>
      <c r="E9" s="1"/>
      <c r="F9" s="6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x14ac:dyDescent="0.2">
      <c r="B10" s="1" t="s">
        <v>5</v>
      </c>
      <c r="C10" s="1"/>
      <c r="D10" s="1"/>
      <c r="E10" s="1"/>
      <c r="F10" s="6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x14ac:dyDescent="0.2">
      <c r="B11" s="9"/>
      <c r="C11" s="10"/>
      <c r="D11" s="11"/>
      <c r="E11" s="10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ht="15" hidden="1" customHeight="1" x14ac:dyDescent="0.2">
      <c r="B12" s="9"/>
      <c r="C12" s="10"/>
      <c r="D12" s="11"/>
      <c r="E12" s="10"/>
      <c r="F12" s="6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2">
      <c r="C13" s="13"/>
      <c r="D13" s="14"/>
      <c r="E13" s="13"/>
      <c r="F13" s="6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ht="30.75" customHeight="1" x14ac:dyDescent="0.2">
      <c r="B14" s="15"/>
      <c r="C14" s="16" t="s">
        <v>6</v>
      </c>
      <c r="D14" s="17"/>
      <c r="E14" s="16" t="s">
        <v>7</v>
      </c>
      <c r="F14" s="6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x14ac:dyDescent="0.2">
      <c r="B15" s="15"/>
      <c r="C15" s="18"/>
      <c r="D15" s="19"/>
      <c r="E15" s="20"/>
      <c r="F15" s="6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x14ac:dyDescent="0.2">
      <c r="B16" s="21" t="s">
        <v>8</v>
      </c>
      <c r="C16" s="22"/>
      <c r="D16" s="23"/>
      <c r="E16" s="2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2" x14ac:dyDescent="0.2">
      <c r="B17" s="21" t="s">
        <v>9</v>
      </c>
      <c r="C17" s="22"/>
      <c r="D17" s="23"/>
      <c r="E17" s="22"/>
    </row>
    <row r="18" spans="2:22" x14ac:dyDescent="0.2">
      <c r="B18" s="24" t="s">
        <v>10</v>
      </c>
      <c r="C18" s="25">
        <f>'[1]NOTAS DEL MES'!C107</f>
        <v>209366052.13943219</v>
      </c>
      <c r="D18" s="26"/>
      <c r="E18" s="25">
        <v>244715014.27000004</v>
      </c>
      <c r="F18" s="27"/>
      <c r="G18" s="28"/>
      <c r="S18" s="29"/>
      <c r="U18" s="30"/>
      <c r="V18" s="30"/>
    </row>
    <row r="19" spans="2:22" x14ac:dyDescent="0.2">
      <c r="B19" s="24" t="s">
        <v>11</v>
      </c>
      <c r="C19" s="25">
        <f>'[1]NOTAS DEL MES'!C145</f>
        <v>334497390.28986883</v>
      </c>
      <c r="D19" s="26"/>
      <c r="E19" s="25">
        <v>354634311.48179376</v>
      </c>
      <c r="F19" s="27"/>
      <c r="G19" s="31"/>
      <c r="U19" s="30"/>
      <c r="V19" s="30"/>
    </row>
    <row r="20" spans="2:22" x14ac:dyDescent="0.2">
      <c r="B20" s="24" t="s">
        <v>12</v>
      </c>
      <c r="C20" s="32">
        <f>+'[1]NOTAS DEL MES'!C297</f>
        <v>154867464.32142878</v>
      </c>
      <c r="D20" s="33"/>
      <c r="E20" s="32">
        <v>148379551.38142875</v>
      </c>
      <c r="F20" s="27"/>
      <c r="G20" s="31"/>
      <c r="U20" s="30"/>
      <c r="V20" s="30"/>
    </row>
    <row r="21" spans="2:22" x14ac:dyDescent="0.2">
      <c r="B21" s="24" t="s">
        <v>13</v>
      </c>
      <c r="C21" s="34">
        <f>+'[1]NOTAS DEL MES'!C332</f>
        <v>1445768.4</v>
      </c>
      <c r="D21" s="33"/>
      <c r="E21" s="32">
        <v>1801929.48</v>
      </c>
      <c r="F21" s="27"/>
      <c r="G21" s="31"/>
      <c r="U21" s="30"/>
      <c r="V21" s="30"/>
    </row>
    <row r="22" spans="2:22" x14ac:dyDescent="0.2">
      <c r="B22" s="24" t="s">
        <v>14</v>
      </c>
      <c r="C22" s="34">
        <f>+'[1]NOTAS DEL MES'!C340</f>
        <v>25705411.780000001</v>
      </c>
      <c r="D22" s="33"/>
      <c r="E22" s="32">
        <v>18200323.73</v>
      </c>
      <c r="F22" s="27"/>
      <c r="G22" s="31"/>
      <c r="U22" s="30"/>
      <c r="V22" s="30"/>
    </row>
    <row r="23" spans="2:22" ht="15.75" thickBot="1" x14ac:dyDescent="0.25">
      <c r="B23" s="21" t="s">
        <v>15</v>
      </c>
      <c r="C23" s="35">
        <f>SUM(C18:C22)</f>
        <v>725882086.93072975</v>
      </c>
      <c r="D23" s="36"/>
      <c r="E23" s="35">
        <f>SUM(E18:E22)</f>
        <v>767731130.34322262</v>
      </c>
      <c r="F23" s="27"/>
      <c r="G23" s="28"/>
      <c r="U23" s="30"/>
    </row>
    <row r="24" spans="2:22" x14ac:dyDescent="0.2">
      <c r="B24" s="21"/>
      <c r="C24" s="37"/>
      <c r="D24" s="38"/>
      <c r="E24" s="37"/>
      <c r="F24" s="27"/>
      <c r="G24" s="28"/>
      <c r="U24" s="30"/>
    </row>
    <row r="25" spans="2:22" x14ac:dyDescent="0.2">
      <c r="B25" s="21" t="s">
        <v>16</v>
      </c>
      <c r="C25" s="37"/>
      <c r="D25" s="38"/>
      <c r="E25" s="37"/>
      <c r="F25" s="27"/>
      <c r="G25" s="28"/>
      <c r="U25" s="30"/>
    </row>
    <row r="26" spans="2:22" x14ac:dyDescent="0.2">
      <c r="B26" s="24" t="s">
        <v>17</v>
      </c>
      <c r="C26" s="34">
        <f>+'[1]NOTAS DEL MES'!C370</f>
        <v>67385119.898561001</v>
      </c>
      <c r="D26" s="26"/>
      <c r="E26" s="25">
        <v>63144343.998561025</v>
      </c>
      <c r="F26" s="27"/>
      <c r="G26" s="28"/>
      <c r="U26" s="30"/>
      <c r="V26" s="30"/>
    </row>
    <row r="27" spans="2:22" x14ac:dyDescent="0.2">
      <c r="B27" s="24" t="s">
        <v>18</v>
      </c>
      <c r="C27" s="39">
        <f>+'[1]NOTAS DEL MES'!C388</f>
        <v>1505389.4100000029</v>
      </c>
      <c r="D27" s="26"/>
      <c r="E27" s="39">
        <v>1505389.4100000029</v>
      </c>
      <c r="F27" s="27"/>
      <c r="G27" s="28"/>
      <c r="U27" s="30"/>
    </row>
    <row r="28" spans="2:22" x14ac:dyDescent="0.2">
      <c r="B28" s="21" t="s">
        <v>19</v>
      </c>
      <c r="C28" s="37">
        <f>SUM(C26:C27)</f>
        <v>68890509.308560997</v>
      </c>
      <c r="D28" s="38"/>
      <c r="E28" s="37">
        <f>SUM(E26:E27)</f>
        <v>64649733.408561029</v>
      </c>
      <c r="F28" s="27"/>
      <c r="G28" s="28"/>
      <c r="U28" s="30"/>
    </row>
    <row r="29" spans="2:22" x14ac:dyDescent="0.2">
      <c r="B29" s="21"/>
      <c r="C29" s="40"/>
      <c r="D29" s="38"/>
      <c r="E29" s="40"/>
      <c r="F29" s="27"/>
      <c r="G29" s="28"/>
      <c r="U29" s="30"/>
    </row>
    <row r="30" spans="2:22" ht="15.75" thickBot="1" x14ac:dyDescent="0.25">
      <c r="B30" s="21" t="s">
        <v>20</v>
      </c>
      <c r="C30" s="35">
        <f>+C28+C23</f>
        <v>794772596.23929071</v>
      </c>
      <c r="D30" s="36"/>
      <c r="E30" s="35">
        <f>+E23+E28</f>
        <v>832380863.75178361</v>
      </c>
      <c r="F30" s="27"/>
      <c r="G30" s="31"/>
      <c r="U30" s="30"/>
      <c r="V30" s="30"/>
    </row>
    <row r="31" spans="2:22" x14ac:dyDescent="0.2">
      <c r="B31" s="41" t="s">
        <v>21</v>
      </c>
      <c r="C31" s="22"/>
      <c r="D31" s="23"/>
      <c r="E31" s="22"/>
      <c r="F31" s="27"/>
      <c r="G31" s="28"/>
      <c r="U31" s="30"/>
    </row>
    <row r="32" spans="2:22" x14ac:dyDescent="0.2">
      <c r="B32" s="41"/>
      <c r="C32" s="25"/>
      <c r="D32" s="26"/>
      <c r="E32" s="25"/>
      <c r="F32" s="27"/>
      <c r="G32" s="28"/>
      <c r="U32" s="30"/>
    </row>
    <row r="33" spans="2:22" x14ac:dyDescent="0.2">
      <c r="B33" s="24" t="s">
        <v>22</v>
      </c>
      <c r="C33" s="42">
        <f>'[1]NOTAS DEL MES'!C449</f>
        <v>120376201.91500001</v>
      </c>
      <c r="D33" s="43"/>
      <c r="E33" s="42">
        <v>124283748.97</v>
      </c>
      <c r="F33" s="27"/>
      <c r="G33" s="28"/>
      <c r="U33" s="30"/>
      <c r="V33" s="30"/>
    </row>
    <row r="34" spans="2:22" ht="17.100000000000001" customHeight="1" x14ac:dyDescent="0.25">
      <c r="B34" s="24" t="s">
        <v>23</v>
      </c>
      <c r="C34" s="42">
        <f>+'[1]NOTAS DEL MES'!C479</f>
        <v>4525702.8779999977</v>
      </c>
      <c r="D34" s="43"/>
      <c r="E34" s="42">
        <v>3673302.1879999978</v>
      </c>
      <c r="F34" s="44"/>
      <c r="G34" s="28"/>
      <c r="U34" s="30"/>
      <c r="V34" s="30"/>
    </row>
    <row r="35" spans="2:22" ht="17.100000000000001" customHeight="1" x14ac:dyDescent="0.2">
      <c r="B35" s="24" t="s">
        <v>24</v>
      </c>
      <c r="C35" s="42">
        <f>+'[1]NOTAS DEL MES'!C494</f>
        <v>73462228.602333307</v>
      </c>
      <c r="D35" s="43"/>
      <c r="E35" s="42">
        <v>61614034.844166644</v>
      </c>
      <c r="F35" s="27"/>
      <c r="G35" s="28"/>
      <c r="U35" s="30"/>
      <c r="V35" s="30"/>
    </row>
    <row r="36" spans="2:22" x14ac:dyDescent="0.2">
      <c r="B36" s="24" t="s">
        <v>25</v>
      </c>
      <c r="C36" s="45">
        <f>'[1]NOTAS DEL MES'!C522</f>
        <v>4535300.1400000006</v>
      </c>
      <c r="D36" s="43"/>
      <c r="E36" s="45">
        <v>4535299.9399999995</v>
      </c>
      <c r="F36" s="27"/>
      <c r="G36" s="28"/>
      <c r="I36" s="46"/>
      <c r="U36" s="30"/>
    </row>
    <row r="37" spans="2:22" x14ac:dyDescent="0.2">
      <c r="B37" s="21" t="s">
        <v>26</v>
      </c>
      <c r="C37" s="47">
        <f>SUM(C33:C36)</f>
        <v>202899433.53533328</v>
      </c>
      <c r="D37" s="48"/>
      <c r="E37" s="47">
        <f>SUM(E33:E36)</f>
        <v>194106385.94216663</v>
      </c>
      <c r="G37" s="49"/>
      <c r="U37" s="30"/>
    </row>
    <row r="38" spans="2:22" x14ac:dyDescent="0.2">
      <c r="B38" s="21"/>
      <c r="C38" s="47"/>
      <c r="D38" s="48"/>
      <c r="E38" s="47"/>
      <c r="F38" s="27"/>
      <c r="G38" s="28"/>
      <c r="K38" s="5"/>
      <c r="U38" s="30"/>
    </row>
    <row r="39" spans="2:22" ht="16.350000000000001" customHeight="1" x14ac:dyDescent="0.2">
      <c r="B39" s="21" t="s">
        <v>27</v>
      </c>
      <c r="C39" s="42"/>
      <c r="D39" s="43"/>
      <c r="E39" s="42"/>
      <c r="F39" s="27"/>
      <c r="G39" s="28"/>
      <c r="U39" s="30"/>
    </row>
    <row r="40" spans="2:22" ht="16.350000000000001" customHeight="1" x14ac:dyDescent="0.2">
      <c r="B40" s="24" t="s">
        <v>28</v>
      </c>
      <c r="C40" s="42">
        <f>+'[1]NOTAS DEL MES'!C541</f>
        <v>18200899.905342761</v>
      </c>
      <c r="D40" s="43"/>
      <c r="E40" s="42">
        <v>18059120.788224876</v>
      </c>
      <c r="F40" s="27"/>
      <c r="G40" s="28"/>
      <c r="U40" s="30"/>
      <c r="V40" s="30"/>
    </row>
    <row r="41" spans="2:22" ht="16.350000000000001" customHeight="1" x14ac:dyDescent="0.2">
      <c r="B41" s="21" t="s">
        <v>29</v>
      </c>
      <c r="C41" s="50">
        <f>SUM(C40)</f>
        <v>18200899.905342761</v>
      </c>
      <c r="D41" s="48"/>
      <c r="E41" s="47">
        <f>SUM(E40)</f>
        <v>18059120.788224876</v>
      </c>
      <c r="F41" s="27"/>
      <c r="G41" s="28"/>
      <c r="U41" s="30"/>
    </row>
    <row r="42" spans="2:22" x14ac:dyDescent="0.2">
      <c r="B42" s="21"/>
      <c r="C42" s="47"/>
      <c r="D42" s="48"/>
      <c r="E42" s="47"/>
      <c r="F42" s="51"/>
      <c r="G42" s="28"/>
      <c r="I42" s="5"/>
      <c r="U42" s="30"/>
    </row>
    <row r="43" spans="2:22" x14ac:dyDescent="0.2">
      <c r="B43" s="21" t="s">
        <v>30</v>
      </c>
      <c r="C43" s="47">
        <f>+C37+C41</f>
        <v>221100333.44067603</v>
      </c>
      <c r="D43" s="48"/>
      <c r="E43" s="47">
        <f>+E37+E41</f>
        <v>212165506.7303915</v>
      </c>
      <c r="F43" s="51"/>
      <c r="G43" s="28"/>
      <c r="U43" s="30"/>
      <c r="V43" s="30"/>
    </row>
    <row r="44" spans="2:22" x14ac:dyDescent="0.2">
      <c r="B44" s="21"/>
      <c r="C44" s="47"/>
      <c r="D44" s="48"/>
      <c r="E44" s="47"/>
      <c r="F44" s="51"/>
      <c r="G44" s="28"/>
      <c r="U44" s="30"/>
    </row>
    <row r="45" spans="2:22" x14ac:dyDescent="0.2">
      <c r="B45" s="21" t="s">
        <v>31</v>
      </c>
      <c r="C45" s="42"/>
      <c r="D45" s="43"/>
      <c r="E45" s="42"/>
      <c r="F45" s="51"/>
      <c r="G45" s="28"/>
      <c r="U45" s="30"/>
    </row>
    <row r="46" spans="2:22" x14ac:dyDescent="0.2">
      <c r="B46" s="24" t="s">
        <v>32</v>
      </c>
      <c r="C46" s="52">
        <f>+'[1]NOTAS DEL MES'!C554</f>
        <v>620215357.02554083</v>
      </c>
      <c r="D46" s="52"/>
      <c r="E46" s="52">
        <v>610107358.80547333</v>
      </c>
      <c r="F46" s="51"/>
      <c r="G46" s="28"/>
      <c r="U46" s="30"/>
    </row>
    <row r="47" spans="2:22" x14ac:dyDescent="0.2">
      <c r="B47" s="24" t="s">
        <v>33</v>
      </c>
      <c r="C47" s="42">
        <f>'[1]ESTADO RENDIMIENTO NOV. 2025'!C41</f>
        <v>-46543094.024865121</v>
      </c>
      <c r="D47" s="43"/>
      <c r="E47" s="42">
        <v>10107998.220067456</v>
      </c>
      <c r="F47" s="27"/>
      <c r="G47" s="28"/>
      <c r="U47" s="30"/>
    </row>
    <row r="48" spans="2:22" x14ac:dyDescent="0.2">
      <c r="B48" s="21" t="s">
        <v>34</v>
      </c>
      <c r="C48" s="53">
        <f>SUM(C46:C47)</f>
        <v>573672263.00067568</v>
      </c>
      <c r="D48" s="52"/>
      <c r="E48" s="53">
        <f>SUM(E46:E47)</f>
        <v>620215357.02554083</v>
      </c>
      <c r="F48" s="27"/>
      <c r="G48" s="28"/>
      <c r="U48" s="30"/>
    </row>
    <row r="49" spans="2:21" ht="15.75" thickBot="1" x14ac:dyDescent="0.25">
      <c r="B49" s="54" t="s">
        <v>35</v>
      </c>
      <c r="C49" s="55">
        <f>+C48+C43</f>
        <v>794772596.44135165</v>
      </c>
      <c r="D49" s="56"/>
      <c r="E49" s="55">
        <f>+E43+E48</f>
        <v>832380863.75593233</v>
      </c>
      <c r="F49" s="27"/>
      <c r="U49" s="30"/>
    </row>
    <row r="50" spans="2:21" ht="15.75" thickTop="1" x14ac:dyDescent="0.2">
      <c r="B50" s="54"/>
      <c r="C50" s="56"/>
      <c r="D50" s="56"/>
      <c r="E50" s="56"/>
      <c r="F50" s="27"/>
      <c r="U50" s="30"/>
    </row>
    <row r="51" spans="2:21" x14ac:dyDescent="0.2">
      <c r="B51" s="54"/>
      <c r="C51" s="57"/>
      <c r="D51" s="56"/>
      <c r="E51" s="56"/>
      <c r="U51" s="30"/>
    </row>
    <row r="52" spans="2:21" x14ac:dyDescent="0.2">
      <c r="B52" s="54"/>
      <c r="C52" s="56"/>
      <c r="D52" s="56"/>
      <c r="E52" s="56"/>
      <c r="J52" s="4">
        <v>0</v>
      </c>
      <c r="U52" s="30"/>
    </row>
    <row r="53" spans="2:21" x14ac:dyDescent="0.2">
      <c r="B53" s="54"/>
      <c r="C53" s="56"/>
      <c r="D53" s="56"/>
      <c r="E53" s="56"/>
      <c r="U53" s="30"/>
    </row>
    <row r="54" spans="2:21" x14ac:dyDescent="0.2">
      <c r="B54" s="54"/>
      <c r="C54" s="56"/>
      <c r="D54" s="56"/>
      <c r="E54" s="56"/>
      <c r="G54" s="58"/>
      <c r="I54" s="59"/>
      <c r="U54" s="30"/>
    </row>
    <row r="55" spans="2:21" x14ac:dyDescent="0.2">
      <c r="C55" s="60"/>
      <c r="D55" s="61"/>
      <c r="E55" s="60"/>
      <c r="U55" s="30"/>
    </row>
    <row r="56" spans="2:21" x14ac:dyDescent="0.2">
      <c r="C56" s="60"/>
      <c r="D56" s="61"/>
      <c r="U56" s="30"/>
    </row>
    <row r="57" spans="2:21" x14ac:dyDescent="0.2">
      <c r="C57" s="63"/>
      <c r="D57" s="61"/>
      <c r="E57" s="60"/>
    </row>
    <row r="58" spans="2:21" x14ac:dyDescent="0.2">
      <c r="C58" s="63"/>
      <c r="D58" s="61"/>
      <c r="E58" s="64"/>
    </row>
    <row r="59" spans="2:21" x14ac:dyDescent="0.2">
      <c r="C59" s="63"/>
      <c r="D59" s="61"/>
      <c r="E59" s="65"/>
    </row>
    <row r="60" spans="2:21" x14ac:dyDescent="0.2">
      <c r="C60" s="63"/>
      <c r="D60" s="61"/>
    </row>
    <row r="61" spans="2:21" x14ac:dyDescent="0.2">
      <c r="C61" s="63"/>
      <c r="D61" s="61"/>
    </row>
    <row r="62" spans="2:21" x14ac:dyDescent="0.2">
      <c r="C62" s="63"/>
      <c r="D62" s="61"/>
    </row>
    <row r="63" spans="2:21" x14ac:dyDescent="0.2">
      <c r="C63" s="63"/>
      <c r="D63" s="61"/>
    </row>
    <row r="64" spans="2:21" x14ac:dyDescent="0.2">
      <c r="C64" s="63"/>
      <c r="D64" s="61"/>
    </row>
    <row r="65" spans="3:8" x14ac:dyDescent="0.2">
      <c r="C65" s="63"/>
      <c r="D65" s="61"/>
    </row>
    <row r="66" spans="3:8" x14ac:dyDescent="0.2">
      <c r="C66" s="63"/>
    </row>
    <row r="67" spans="3:8" x14ac:dyDescent="0.2">
      <c r="C67" s="63"/>
    </row>
    <row r="68" spans="3:8" x14ac:dyDescent="0.2">
      <c r="C68" s="63"/>
    </row>
    <row r="69" spans="3:8" x14ac:dyDescent="0.2">
      <c r="C69" s="63"/>
    </row>
    <row r="70" spans="3:8" x14ac:dyDescent="0.2">
      <c r="C70" s="63"/>
    </row>
    <row r="71" spans="3:8" x14ac:dyDescent="0.2">
      <c r="C71" s="63"/>
    </row>
    <row r="72" spans="3:8" x14ac:dyDescent="0.2">
      <c r="C72" s="63"/>
    </row>
    <row r="76" spans="3:8" x14ac:dyDescent="0.2">
      <c r="H76" s="4">
        <f t="shared" ref="H76:H81" si="0">F76-C76</f>
        <v>0</v>
      </c>
    </row>
    <row r="77" spans="3:8" x14ac:dyDescent="0.2">
      <c r="H77" s="4">
        <f t="shared" si="0"/>
        <v>0</v>
      </c>
    </row>
    <row r="78" spans="3:8" x14ac:dyDescent="0.2">
      <c r="H78" s="4">
        <f t="shared" si="0"/>
        <v>0</v>
      </c>
    </row>
    <row r="79" spans="3:8" x14ac:dyDescent="0.2">
      <c r="H79" s="4">
        <f t="shared" si="0"/>
        <v>0</v>
      </c>
    </row>
    <row r="80" spans="3:8" x14ac:dyDescent="0.2">
      <c r="H80" s="4">
        <f t="shared" si="0"/>
        <v>0</v>
      </c>
    </row>
    <row r="81" spans="2:8" x14ac:dyDescent="0.2">
      <c r="H81" s="4">
        <f t="shared" si="0"/>
        <v>0</v>
      </c>
    </row>
    <row r="83" spans="2:8" x14ac:dyDescent="0.2">
      <c r="B83" s="5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NOV. 2025</vt:lpstr>
      <vt:lpstr>'ESTADO SITUACION NOV.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2026-03-10T13:05:06Z</dcterms:created>
  <dcterms:modified xsi:type="dcterms:W3CDTF">2026-03-10T13:05:29Z</dcterms:modified>
</cp:coreProperties>
</file>