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C9733DCF-6E10-4AC9-ACDE-ADA1E4FEAC93}" xr6:coauthVersionLast="47" xr6:coauthVersionMax="47" xr10:uidLastSave="{00000000-0000-0000-0000-000000000000}"/>
  <bookViews>
    <workbookView xWindow="-21720" yWindow="-1635" windowWidth="21840" windowHeight="13140" xr2:uid="{DC3A6BC6-DED9-45F9-A8B5-9110164EA6AC}"/>
  </bookViews>
  <sheets>
    <sheet name="ESTADO SITUACION DIC. 2025" sheetId="1" r:id="rId1"/>
  </sheets>
  <externalReferences>
    <externalReference r:id="rId2"/>
  </externalReferences>
  <definedNames>
    <definedName name="_xlnm.Print_Area" localSheetId="0">'ESTADO SITUACION DIC. 2025'!$A$1:$E$73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C47" i="1"/>
  <c r="C46" i="1"/>
  <c r="E43" i="1"/>
  <c r="E41" i="1"/>
  <c r="C40" i="1"/>
  <c r="C41" i="1" s="1"/>
  <c r="E37" i="1"/>
  <c r="C36" i="1"/>
  <c r="C35" i="1"/>
  <c r="C34" i="1"/>
  <c r="C33" i="1"/>
  <c r="E28" i="1"/>
  <c r="E30" i="1" s="1"/>
  <c r="C28" i="1"/>
  <c r="C27" i="1"/>
  <c r="C26" i="1"/>
  <c r="E23" i="1"/>
  <c r="C22" i="1"/>
  <c r="C21" i="1"/>
  <c r="C20" i="1"/>
  <c r="C19" i="1"/>
  <c r="C18" i="1"/>
  <c r="C37" i="1" l="1"/>
  <c r="C43" i="1" s="1"/>
  <c r="C49" i="1" s="1"/>
  <c r="E49" i="1"/>
  <c r="C48" i="1"/>
  <c r="C23" i="1"/>
  <c r="C30" i="1" s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<sst xmlns="http://schemas.openxmlformats.org/spreadsheetml/2006/main" count="36" uniqueCount="36">
  <si>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</si>
  <si>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</si>
  <si>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</si>
  <si>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</si>
  <si>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ENERO 2026</t>
  </si>
  <si>
    <t>(Valores expresados en pesos dominicanos-RD$)</t>
  </si>
  <si>
    <t>ENERO 2026</t>
  </si>
  <si>
    <t>DICIEMBRE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</si>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</sst>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1"/>
      <color rgb="FF000000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 applyAlignment="1">
      <alignment horizontal="center"/>
    </xf>
    <xf numFmtId="164" fontId="3" fillId="2" borderId="0" xfId="1" applyFont="1" applyFill="1"/>
    <xf numFmtId="0" fontId="3" fillId="2" borderId="0" xfId="0" applyFont="1" applyFill="1"/>
    <xf numFmtId="164" fontId="3" fillId="2" borderId="0" xfId="1" applyFont="1" applyFill="1" applyAlignme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1" applyNumberFormat="1" applyFont="1" applyFill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/>
    <xf numFmtId="165" fontId="3" fillId="2" borderId="0" xfId="1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5" fillId="2" borderId="0" xfId="1" applyNumberFormat="1" applyFont="1" applyFill="1" applyAlignment="1">
      <alignment horizontal="center" vertical="center" wrapText="1"/>
    </xf>
    <xf numFmtId="49" fontId="5" fillId="2" borderId="0" xfId="1" applyNumberFormat="1" applyFont="1" applyFill="1" applyBorder="1" applyAlignment="1">
      <alignment horizontal="center" vertical="center" wrapText="1"/>
    </xf>
    <xf numFmtId="1" fontId="5" fillId="2" borderId="0" xfId="1" applyNumberFormat="1" applyFont="1" applyFill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center" vertical="center" wrapText="1"/>
    </xf>
    <xf numFmtId="165" fontId="5" fillId="2" borderId="0" xfId="1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165" fontId="6" fillId="2" borderId="0" xfId="1" applyNumberFormat="1" applyFont="1" applyFill="1" applyAlignment="1">
      <alignment vertical="center" wrapText="1"/>
    </xf>
    <xf numFmtId="165" fontId="6" fillId="2" borderId="0" xfId="1" applyNumberFormat="1" applyFont="1" applyFill="1" applyBorder="1" applyAlignment="1">
      <alignment vertical="center" wrapText="1"/>
    </xf>
    <xf numFmtId="164" fontId="7" fillId="2" borderId="0" xfId="1" applyFont="1" applyFill="1" applyAlignment="1">
      <alignment vertical="center"/>
    </xf>
    <xf numFmtId="43" fontId="3" fillId="2" borderId="0" xfId="0" applyNumberFormat="1" applyFont="1" applyFill="1"/>
    <xf numFmtId="165" fontId="6" fillId="2" borderId="0" xfId="1" applyNumberFormat="1" applyFont="1" applyFill="1" applyAlignment="1">
      <alignment horizontal="left" vertical="center" wrapText="1"/>
    </xf>
    <xf numFmtId="165" fontId="6" fillId="2" borderId="0" xfId="1" applyNumberFormat="1" applyFont="1" applyFill="1" applyBorder="1" applyAlignment="1">
      <alignment horizontal="left" vertical="center" wrapText="1"/>
    </xf>
    <xf numFmtId="165" fontId="3" fillId="2" borderId="0" xfId="1" applyNumberFormat="1" applyFont="1" applyFill="1" applyAlignment="1">
      <alignment horizontal="left" vertical="center" wrapText="1"/>
    </xf>
    <xf numFmtId="165" fontId="5" fillId="2" borderId="1" xfId="1" applyNumberFormat="1" applyFont="1" applyFill="1" applyBorder="1" applyAlignment="1">
      <alignment vertical="center" wrapText="1"/>
    </xf>
    <xf numFmtId="165" fontId="5" fillId="2" borderId="0" xfId="1" applyNumberFormat="1" applyFont="1" applyFill="1" applyBorder="1" applyAlignment="1">
      <alignment vertical="center" wrapText="1"/>
    </xf>
    <xf numFmtId="165" fontId="8" fillId="2" borderId="0" xfId="1" applyNumberFormat="1" applyFont="1" applyFill="1" applyAlignment="1">
      <alignment vertical="center" wrapText="1"/>
    </xf>
    <xf numFmtId="165" fontId="8" fillId="2" borderId="0" xfId="1" applyNumberFormat="1" applyFont="1" applyFill="1" applyBorder="1" applyAlignment="1">
      <alignment vertical="center" wrapText="1"/>
    </xf>
    <xf numFmtId="165" fontId="6" fillId="2" borderId="2" xfId="1" applyNumberFormat="1" applyFont="1" applyFill="1" applyBorder="1" applyAlignment="1">
      <alignment vertical="center" wrapText="1"/>
    </xf>
    <xf numFmtId="165" fontId="5" fillId="2" borderId="0" xfId="1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9" fillId="2" borderId="0" xfId="1" applyNumberFormat="1" applyFont="1" applyFill="1" applyAlignment="1">
      <alignment vertical="center" wrapText="1"/>
    </xf>
    <xf numFmtId="165" fontId="9" fillId="2" borderId="0" xfId="1" applyNumberFormat="1" applyFont="1" applyFill="1" applyBorder="1" applyAlignment="1">
      <alignment vertical="center" wrapText="1"/>
    </xf>
    <xf numFmtId="165" fontId="9" fillId="2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Alignment="1">
      <alignment vertical="center" wrapText="1"/>
    </xf>
    <xf numFmtId="165" fontId="10" fillId="2" borderId="0" xfId="1" applyNumberFormat="1" applyFont="1" applyFill="1" applyBorder="1" applyAlignment="1">
      <alignment vertical="center" wrapText="1"/>
    </xf>
    <xf numFmtId="165" fontId="11" fillId="2" borderId="0" xfId="1" applyNumberFormat="1" applyFont="1" applyFill="1" applyAlignment="1">
      <alignment vertical="center" wrapText="1"/>
    </xf>
    <xf numFmtId="165" fontId="12" fillId="2" borderId="0" xfId="1" applyNumberFormat="1" applyFont="1" applyFill="1" applyBorder="1" applyAlignment="1">
      <alignment vertical="center" wrapText="1"/>
    </xf>
    <xf numFmtId="165" fontId="12" fillId="2" borderId="3" xfId="1" applyNumberFormat="1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165" fontId="12" fillId="2" borderId="4" xfId="1" applyNumberFormat="1" applyFont="1" applyFill="1" applyBorder="1"/>
    <xf numFmtId="165" fontId="12" fillId="2" borderId="0" xfId="1" applyNumberFormat="1" applyFont="1" applyFill="1" applyBorder="1"/>
    <xf numFmtId="164" fontId="12" fillId="2" borderId="0" xfId="1" applyFont="1" applyFill="1" applyBorder="1"/>
    <xf numFmtId="165" fontId="9" fillId="2" borderId="0" xfId="1" applyNumberFormat="1" applyFont="1" applyFill="1"/>
    <xf numFmtId="165" fontId="9" fillId="2" borderId="0" xfId="1" applyNumberFormat="1" applyFont="1" applyFill="1" applyBorder="1"/>
    <xf numFmtId="165" fontId="3" fillId="2" borderId="0" xfId="1" applyNumberFormat="1" applyFont="1" applyFill="1"/>
    <xf numFmtId="164" fontId="3" fillId="2" borderId="0" xfId="1" applyFont="1" applyFill="1" applyAlignment="1">
      <alignment vertical="center"/>
    </xf>
    <xf numFmtId="164" fontId="9" fillId="2" borderId="0" xfId="1" applyFont="1" applyFill="1"/>
    <xf numFmtId="43" fontId="3" fillId="2" borderId="0" xfId="1" applyNumberFormat="1" applyFont="1" applyFill="1"/>
    <xf numFmtId="165" fontId="3" fillId="2" borderId="0" xfId="1" applyNumberFormat="1" applyFont="1" applyFill="1" applyBorder="1"/>
  </cellXfs>
  <cellStyles count="2">
    <cellStyle name="Millares 18" xfId="1" xr:uid="{A011BDA7-7743-4BC0-9CAD-C345D5733B9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230424</xdr:colOff>
      <xdr:row>1</xdr:row>
      <xdr:rowOff>2963</xdr:rowOff>
    </xdr:from>
    <xdr:ext cx="2719340" cy="783574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D0844B9C-E501-4040-AA39-E4DE85B2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9340" cy="78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112059</xdr:colOff>
      <xdr:row>52</xdr:row>
      <xdr:rowOff>112059</xdr:rowOff>
    </xdr:from>
    <xdr:ext cx="8971428" cy="3857143"/>
    <xdr:pic>
      <xdr:nvPicPr>
        <xdr:cNvPr id="3" name="Imagen 2">
          <a:extLst>
            <a:ext uri="{FF2B5EF4-FFF2-40B4-BE49-F238E27FC236}">
              <a16:creationId xmlns:a16="http://schemas.microsoft.com/office/drawing/2014/main" id="{5262A806-CBDE-4DAB-AA22-606311B1D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434" y="10132359"/>
          <a:ext cx="8971428" cy="3857143"/>
        </a:xfrm>
        <a:prstGeom prst="rect">
          <a:avLst/>
        </a:prstGeom>
      </xdr:spPr>
    </xdr:pic>
    <xdr:clientData/>
  </xdr:oneCellAnchor>
  <xdr:oneCellAnchor>
    <xdr:from>
      <xdr:col>4</xdr:col>
      <xdr:colOff>84044</xdr:colOff>
      <xdr:row>0</xdr:row>
      <xdr:rowOff>52900</xdr:rowOff>
    </xdr:from>
    <xdr:ext cx="1455830" cy="872020"/>
    <xdr:pic>
      <xdr:nvPicPr>
        <xdr:cNvPr id="4" name="Imagen 3">
          <a:extLst>
            <a:ext uri="{FF2B5EF4-FFF2-40B4-BE49-F238E27FC236}">
              <a16:creationId xmlns:a16="http://schemas.microsoft.com/office/drawing/2014/main" id="{86853821-C32A-41E1-8B44-4F7A27E17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72" t="18218" r="18803" b="22065"/>
        <a:stretch>
          <a:fillRect/>
        </a:stretch>
      </xdr:blipFill>
      <xdr:spPr bwMode="auto">
        <a:xfrm>
          <a:off x="7837394" y="52900"/>
          <a:ext cx="1455830" cy="87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ENERO%202026\ESTADOS%20FINANCIEROS%20ENERO%202026%2016-03-2026.xlsx" TargetMode="External"/><Relationship Id="rId1" Type="http://schemas.openxmlformats.org/officeDocument/2006/relationships/externalLinkPath" Target="file:///N:\D_FINANCIERO\Contabilidad\INFORMES%20FINANCIEROS\ENERO%202026\ESTADOS%20FINANCIEROS%20ENERO%202026%2016-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JEC. PRESUPUESTARIA MENSUAL"/>
      <sheetName val="PRESUPUESTO APROBADO"/>
      <sheetName val="ESTADO PATRIMONIO DIC. 2025"/>
      <sheetName val="ESTADO FLUJO DIC. 2025"/>
      <sheetName val="TABLADINAMICA FLUJO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DIF CAMBIARIA"/>
      <sheetName val="GLOSAS"/>
      <sheetName val="ingresos pro venta de servicios"/>
      <sheetName val="adquisicion activos fijos"/>
      <sheetName val="activos fijos de mayo"/>
      <sheetName val="COMISION f"/>
      <sheetName val="activo fijo ."/>
      <sheetName val="Hoja59"/>
      <sheetName val="Hoja1"/>
      <sheetName val="ESTADO SITUACION DIC. 2025"/>
      <sheetName val="ESTADO RENDIMIENTO DIC. 2025"/>
      <sheetName val="NOTAS DEL MES"/>
      <sheetName val=" TABLA P FINAL"/>
      <sheetName val="BALANZA"/>
      <sheetName val="COMPARACION"/>
      <sheetName val="DIARIO GENERAL ENERO 2026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1">
          <cell r="C41">
            <v>-50260922.016050413</v>
          </cell>
        </row>
      </sheetData>
      <sheetData sheetId="40">
        <row r="107">
          <cell r="C107">
            <v>156485821.66973218</v>
          </cell>
        </row>
        <row r="140">
          <cell r="C140">
            <v>334542391.52638161</v>
          </cell>
        </row>
        <row r="292">
          <cell r="C292">
            <v>166956027.5380334</v>
          </cell>
        </row>
        <row r="326">
          <cell r="C326">
            <v>1084688.3999999999</v>
          </cell>
        </row>
        <row r="334">
          <cell r="C334">
            <v>36963043.840000004</v>
          </cell>
        </row>
        <row r="364">
          <cell r="C364">
            <v>68292339.168561071</v>
          </cell>
        </row>
        <row r="382">
          <cell r="C382">
            <v>-1775081.0099999984</v>
          </cell>
        </row>
        <row r="411">
          <cell r="C411">
            <v>63918453.239060469</v>
          </cell>
        </row>
        <row r="440">
          <cell r="C440">
            <v>4654981.061499998</v>
          </cell>
        </row>
        <row r="455">
          <cell r="C455">
            <v>93917512.8598333</v>
          </cell>
        </row>
        <row r="483">
          <cell r="C483">
            <v>4418190.9000000004</v>
          </cell>
        </row>
        <row r="502">
          <cell r="C502">
            <v>19504793.403451674</v>
          </cell>
        </row>
        <row r="514">
          <cell r="C514">
            <v>626396221.42479682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1FB2-9D58-4320-8147-7841D156178F}">
  <sheetPr>
    <tabColor rgb="FFCC3399"/>
  </sheetPr>
  <dimension ref="B5:P83"/>
  <sheetViews>
    <sheetView showGridLines="0" tabSelected="1" view="pageBreakPreview" zoomScale="68" zoomScaleNormal="68" zoomScaleSheetLayoutView="68" workbookViewId="0">
      <selection activeCell="H52" sqref="H52"/>
    </sheetView>
  </sheetViews>
  <sheetFormatPr baseColWidth="10" defaultColWidth="11.42578125" defaultRowHeight="15" x14ac:dyDescent="0.2"/>
  <cols>
    <col min="1" max="1" width="5" style="3" customWidth="1"/>
    <col min="2" max="2" width="75" style="9" customWidth="1"/>
    <col min="3" max="3" width="31" style="50" customWidth="1"/>
    <col min="4" max="4" width="5.28515625" style="54" customWidth="1"/>
    <col min="5" max="5" width="25.5703125" style="50" customWidth="1"/>
    <col min="6" max="6" width="11.7109375" style="2" customWidth="1"/>
    <col min="7" max="7" width="29.85546875" style="2" customWidth="1"/>
    <col min="8" max="8" width="19.7109375" style="2" customWidth="1"/>
    <col min="9" max="9" width="21.85546875" style="2" customWidth="1"/>
    <col min="10" max="10" width="23.42578125" style="2" customWidth="1"/>
    <col min="11" max="11" width="22.5703125" style="2" customWidth="1"/>
    <col min="12" max="12" width="26.28515625" style="2" customWidth="1"/>
    <col min="13" max="13" width="19.28515625" style="2" customWidth="1"/>
    <col min="14" max="14" width="31.28515625" style="2" customWidth="1"/>
    <col min="15" max="15" width="22.28515625" style="3" customWidth="1"/>
    <col min="16" max="16" width="18.7109375" style="3" bestFit="1" customWidth="1"/>
    <col min="17" max="16384" width="11.42578125" style="3"/>
  </cols>
  <sheetData>
    <row r="5" spans="2:14" x14ac:dyDescent="0.2">
      <c r="B5" s="1" t="s">
        <v>0</v>
      </c>
      <c r="C5" s="1"/>
      <c r="D5" s="1"/>
      <c r="E5" s="1"/>
    </row>
    <row r="6" spans="2:14" x14ac:dyDescent="0.2">
      <c r="B6" s="1" t="s">
        <v>1</v>
      </c>
      <c r="C6" s="1"/>
      <c r="D6" s="1"/>
      <c r="E6" s="1"/>
    </row>
    <row r="7" spans="2:14" x14ac:dyDescent="0.2">
      <c r="B7" s="1" t="s">
        <v>2</v>
      </c>
      <c r="C7" s="1"/>
      <c r="D7" s="1"/>
      <c r="E7" s="1"/>
      <c r="F7" s="4"/>
      <c r="G7" s="4"/>
      <c r="H7" s="4"/>
      <c r="I7" s="4"/>
      <c r="J7" s="4"/>
      <c r="K7" s="4"/>
      <c r="L7" s="4"/>
      <c r="M7" s="4"/>
      <c r="N7" s="4"/>
    </row>
    <row r="8" spans="2:14" x14ac:dyDescent="0.2">
      <c r="B8" s="1" t="s">
        <v>3</v>
      </c>
      <c r="C8" s="1"/>
      <c r="D8" s="1"/>
      <c r="E8" s="1"/>
      <c r="F8" s="4"/>
      <c r="G8" s="4"/>
      <c r="H8" s="4"/>
      <c r="I8" s="4"/>
      <c r="J8" s="4"/>
      <c r="K8" s="4"/>
      <c r="L8" s="4"/>
      <c r="M8" s="4"/>
      <c r="N8" s="4"/>
    </row>
    <row r="9" spans="2:14" x14ac:dyDescent="0.2">
      <c r="B9" s="5" t="s">
        <v>4</v>
      </c>
      <c r="C9" s="5"/>
      <c r="D9" s="5"/>
      <c r="E9" s="5"/>
      <c r="F9" s="4"/>
      <c r="G9" s="4"/>
      <c r="H9" s="4"/>
      <c r="I9" s="4"/>
      <c r="J9" s="4"/>
      <c r="K9" s="4"/>
      <c r="L9" s="4"/>
      <c r="M9" s="4"/>
      <c r="N9" s="4"/>
    </row>
    <row r="10" spans="2:14" x14ac:dyDescent="0.2">
      <c r="B10" s="1" t="s">
        <v>5</v>
      </c>
      <c r="C10" s="1"/>
      <c r="D10" s="1"/>
      <c r="E10" s="1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2">
      <c r="B11" s="6"/>
      <c r="C11" s="7"/>
      <c r="D11" s="8"/>
      <c r="E11" s="7"/>
      <c r="F11" s="4"/>
      <c r="G11" s="4"/>
      <c r="H11" s="4"/>
      <c r="I11" s="4"/>
      <c r="J11" s="4"/>
      <c r="K11" s="4"/>
      <c r="L11" s="4"/>
      <c r="M11" s="4"/>
      <c r="N11" s="4"/>
    </row>
    <row r="12" spans="2:14" ht="15" hidden="1" customHeight="1" x14ac:dyDescent="0.2">
      <c r="B12" s="6"/>
      <c r="C12" s="7"/>
      <c r="D12" s="8"/>
      <c r="E12" s="7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2">
      <c r="C13" s="10"/>
      <c r="D13" s="11"/>
      <c r="E13" s="10"/>
      <c r="F13" s="4"/>
      <c r="G13" s="4"/>
      <c r="H13" s="4"/>
      <c r="I13" s="4"/>
      <c r="J13" s="4"/>
      <c r="K13" s="4"/>
      <c r="L13" s="4"/>
      <c r="M13" s="4"/>
      <c r="N13" s="4"/>
    </row>
    <row r="14" spans="2:14" ht="30.75" customHeight="1" x14ac:dyDescent="0.2">
      <c r="B14" s="12"/>
      <c r="C14" s="13" t="s">
        <v>6</v>
      </c>
      <c r="D14" s="14"/>
      <c r="E14" s="13" t="s">
        <v>7</v>
      </c>
      <c r="F14" s="4"/>
      <c r="G14" s="4"/>
      <c r="H14" s="4"/>
      <c r="I14" s="4"/>
      <c r="J14" s="4"/>
      <c r="K14" s="4"/>
      <c r="L14" s="4"/>
      <c r="M14" s="4"/>
      <c r="N14" s="4"/>
    </row>
    <row r="15" spans="2:14" x14ac:dyDescent="0.2">
      <c r="B15" s="12"/>
      <c r="C15" s="15"/>
      <c r="D15" s="16"/>
      <c r="E15" s="17"/>
      <c r="F15" s="4"/>
      <c r="G15" s="4"/>
      <c r="H15" s="4"/>
      <c r="I15" s="4"/>
      <c r="J15" s="4"/>
      <c r="K15" s="4"/>
      <c r="L15" s="4"/>
      <c r="M15" s="4"/>
      <c r="N15" s="4"/>
    </row>
    <row r="16" spans="2:14" x14ac:dyDescent="0.2">
      <c r="B16" s="18" t="s">
        <v>8</v>
      </c>
      <c r="C16" s="19"/>
      <c r="D16" s="20"/>
      <c r="E16" s="19"/>
      <c r="F16" s="4"/>
      <c r="G16" s="4"/>
      <c r="H16" s="4"/>
      <c r="I16" s="4"/>
      <c r="J16" s="4"/>
      <c r="K16" s="4"/>
      <c r="L16" s="4"/>
      <c r="M16" s="4"/>
      <c r="N16" s="4"/>
    </row>
    <row r="17" spans="2:16" x14ac:dyDescent="0.2">
      <c r="B17" s="18" t="s">
        <v>9</v>
      </c>
      <c r="C17" s="19"/>
      <c r="D17" s="20"/>
      <c r="E17" s="19"/>
    </row>
    <row r="18" spans="2:16" x14ac:dyDescent="0.2">
      <c r="B18" s="21" t="s">
        <v>10</v>
      </c>
      <c r="C18" s="22">
        <f>'[1]NOTAS DEL MES'!C107</f>
        <v>156485821.66973218</v>
      </c>
      <c r="D18" s="23"/>
      <c r="E18" s="22">
        <v>220086827.3167322</v>
      </c>
      <c r="M18" s="24"/>
      <c r="O18" s="25"/>
      <c r="P18" s="25"/>
    </row>
    <row r="19" spans="2:16" x14ac:dyDescent="0.2">
      <c r="B19" s="21" t="s">
        <v>11</v>
      </c>
      <c r="C19" s="22">
        <f>'[1]NOTAS DEL MES'!C140</f>
        <v>334542391.52638161</v>
      </c>
      <c r="D19" s="23"/>
      <c r="E19" s="22">
        <v>315915737.43746066</v>
      </c>
      <c r="O19" s="25"/>
      <c r="P19" s="25"/>
    </row>
    <row r="20" spans="2:16" x14ac:dyDescent="0.2">
      <c r="B20" s="21" t="s">
        <v>12</v>
      </c>
      <c r="C20" s="26">
        <f>+'[1]NOTAS DEL MES'!C292</f>
        <v>166956027.5380334</v>
      </c>
      <c r="D20" s="27"/>
      <c r="E20" s="26">
        <v>172581397.06793588</v>
      </c>
      <c r="O20" s="25"/>
      <c r="P20" s="25"/>
    </row>
    <row r="21" spans="2:16" x14ac:dyDescent="0.2">
      <c r="B21" s="21" t="s">
        <v>13</v>
      </c>
      <c r="C21" s="28">
        <f>+'[1]NOTAS DEL MES'!C326</f>
        <v>1084688.3999999999</v>
      </c>
      <c r="D21" s="27"/>
      <c r="E21" s="26">
        <v>1445768.4</v>
      </c>
      <c r="O21" s="25"/>
      <c r="P21" s="25"/>
    </row>
    <row r="22" spans="2:16" x14ac:dyDescent="0.2">
      <c r="B22" s="21" t="s">
        <v>14</v>
      </c>
      <c r="C22" s="28">
        <f>+'[1]NOTAS DEL MES'!C334</f>
        <v>36963043.840000004</v>
      </c>
      <c r="D22" s="27"/>
      <c r="E22" s="26">
        <v>36963043.840000004</v>
      </c>
      <c r="O22" s="25"/>
      <c r="P22" s="25"/>
    </row>
    <row r="23" spans="2:16" ht="15.75" thickBot="1" x14ac:dyDescent="0.25">
      <c r="B23" s="18" t="s">
        <v>15</v>
      </c>
      <c r="C23" s="29">
        <f>SUM(C18:C22)</f>
        <v>696031972.9741472</v>
      </c>
      <c r="D23" s="30"/>
      <c r="E23" s="29">
        <f>SUM(E18:E22)</f>
        <v>746992774.06212878</v>
      </c>
      <c r="O23" s="25"/>
    </row>
    <row r="24" spans="2:16" x14ac:dyDescent="0.2">
      <c r="B24" s="18"/>
      <c r="C24" s="31"/>
      <c r="D24" s="32"/>
      <c r="E24" s="31"/>
      <c r="O24" s="25"/>
    </row>
    <row r="25" spans="2:16" x14ac:dyDescent="0.2">
      <c r="B25" s="18" t="s">
        <v>16</v>
      </c>
      <c r="C25" s="31"/>
      <c r="D25" s="32"/>
      <c r="E25" s="31"/>
      <c r="O25" s="25"/>
    </row>
    <row r="26" spans="2:16" x14ac:dyDescent="0.2">
      <c r="B26" s="21" t="s">
        <v>17</v>
      </c>
      <c r="C26" s="28">
        <f>+'[1]NOTAS DEL MES'!C364</f>
        <v>68292339.168561071</v>
      </c>
      <c r="D26" s="23"/>
      <c r="E26" s="22">
        <v>68940159.188561052</v>
      </c>
      <c r="O26" s="25"/>
      <c r="P26" s="25"/>
    </row>
    <row r="27" spans="2:16" x14ac:dyDescent="0.2">
      <c r="B27" s="21" t="s">
        <v>18</v>
      </c>
      <c r="C27" s="33">
        <f>+'[1]NOTAS DEL MES'!C382</f>
        <v>-1775081.0099999984</v>
      </c>
      <c r="D27" s="23"/>
      <c r="E27" s="33">
        <v>-1775081.0099999984</v>
      </c>
      <c r="O27" s="25"/>
    </row>
    <row r="28" spans="2:16" x14ac:dyDescent="0.2">
      <c r="B28" s="18" t="s">
        <v>19</v>
      </c>
      <c r="C28" s="31">
        <f>SUM(C26:C27)</f>
        <v>66517258.158561073</v>
      </c>
      <c r="D28" s="32"/>
      <c r="E28" s="31">
        <f>SUM(E26:E27)</f>
        <v>67165078.178561047</v>
      </c>
      <c r="O28" s="25"/>
    </row>
    <row r="29" spans="2:16" x14ac:dyDescent="0.2">
      <c r="B29" s="18"/>
      <c r="C29" s="34"/>
      <c r="D29" s="32"/>
      <c r="E29" s="34"/>
      <c r="O29" s="25"/>
    </row>
    <row r="30" spans="2:16" ht="15.75" thickBot="1" x14ac:dyDescent="0.25">
      <c r="B30" s="18" t="s">
        <v>20</v>
      </c>
      <c r="C30" s="29">
        <f>+C28+C23</f>
        <v>762549231.13270831</v>
      </c>
      <c r="D30" s="30"/>
      <c r="E30" s="29">
        <f>+E23+E28</f>
        <v>814157852.24068987</v>
      </c>
      <c r="O30" s="25"/>
      <c r="P30" s="25"/>
    </row>
    <row r="31" spans="2:16" x14ac:dyDescent="0.2">
      <c r="B31" s="35" t="s">
        <v>21</v>
      </c>
      <c r="C31" s="19"/>
      <c r="D31" s="20"/>
      <c r="E31" s="19"/>
      <c r="O31" s="25"/>
    </row>
    <row r="32" spans="2:16" x14ac:dyDescent="0.2">
      <c r="B32" s="35"/>
      <c r="C32" s="22"/>
      <c r="D32" s="23"/>
      <c r="E32" s="22"/>
      <c r="O32" s="25"/>
    </row>
    <row r="33" spans="2:16" x14ac:dyDescent="0.2">
      <c r="B33" s="21" t="s">
        <v>22</v>
      </c>
      <c r="C33" s="36">
        <f>'[1]NOTAS DEL MES'!C411</f>
        <v>63918453.239060469</v>
      </c>
      <c r="D33" s="37"/>
      <c r="E33" s="36">
        <v>74306029.746800005</v>
      </c>
      <c r="O33" s="25"/>
      <c r="P33" s="25"/>
    </row>
    <row r="34" spans="2:16" ht="17.100000000000001" customHeight="1" x14ac:dyDescent="0.2">
      <c r="B34" s="21" t="s">
        <v>23</v>
      </c>
      <c r="C34" s="36">
        <f>+'[1]NOTAS DEL MES'!C440</f>
        <v>4654981.061499998</v>
      </c>
      <c r="D34" s="37"/>
      <c r="E34" s="36">
        <v>4649834.6684999978</v>
      </c>
      <c r="O34" s="25"/>
      <c r="P34" s="25"/>
    </row>
    <row r="35" spans="2:16" ht="17.100000000000001" customHeight="1" x14ac:dyDescent="0.2">
      <c r="B35" s="21" t="s">
        <v>24</v>
      </c>
      <c r="C35" s="36">
        <f>+'[1]NOTAS DEL MES'!C455</f>
        <v>93917512.8598333</v>
      </c>
      <c r="D35" s="37"/>
      <c r="E35" s="36">
        <v>85629004.917666629</v>
      </c>
      <c r="O35" s="25"/>
      <c r="P35" s="25"/>
    </row>
    <row r="36" spans="2:16" x14ac:dyDescent="0.2">
      <c r="B36" s="21" t="s">
        <v>25</v>
      </c>
      <c r="C36" s="38">
        <f>'[1]NOTAS DEL MES'!C483</f>
        <v>4418190.9000000004</v>
      </c>
      <c r="D36" s="37"/>
      <c r="E36" s="38">
        <v>4418190.9000000004</v>
      </c>
      <c r="O36" s="25"/>
    </row>
    <row r="37" spans="2:16" x14ac:dyDescent="0.2">
      <c r="B37" s="18" t="s">
        <v>26</v>
      </c>
      <c r="C37" s="39">
        <f>SUM(C33:C36)</f>
        <v>166909138.06039378</v>
      </c>
      <c r="D37" s="40"/>
      <c r="E37" s="39">
        <f>SUM(E33:E36)</f>
        <v>169003060.23296663</v>
      </c>
      <c r="O37" s="25"/>
    </row>
    <row r="38" spans="2:16" x14ac:dyDescent="0.2">
      <c r="B38" s="18"/>
      <c r="C38" s="39"/>
      <c r="D38" s="40"/>
      <c r="E38" s="39"/>
      <c r="O38" s="25"/>
    </row>
    <row r="39" spans="2:16" ht="16.350000000000001" customHeight="1" x14ac:dyDescent="0.2">
      <c r="B39" s="18" t="s">
        <v>27</v>
      </c>
      <c r="C39" s="36"/>
      <c r="D39" s="37"/>
      <c r="E39" s="36"/>
      <c r="O39" s="25"/>
    </row>
    <row r="40" spans="2:16" ht="16.350000000000001" customHeight="1" x14ac:dyDescent="0.2">
      <c r="B40" s="21" t="s">
        <v>28</v>
      </c>
      <c r="C40" s="36">
        <f>+'[1]NOTAS DEL MES'!C502</f>
        <v>19504793.403451674</v>
      </c>
      <c r="D40" s="37"/>
      <c r="E40" s="36">
        <v>18758570.591010202</v>
      </c>
      <c r="O40" s="25"/>
      <c r="P40" s="25"/>
    </row>
    <row r="41" spans="2:16" ht="16.350000000000001" customHeight="1" x14ac:dyDescent="0.2">
      <c r="B41" s="18" t="s">
        <v>29</v>
      </c>
      <c r="C41" s="41">
        <f>SUM(C40)</f>
        <v>19504793.403451674</v>
      </c>
      <c r="D41" s="40"/>
      <c r="E41" s="39">
        <f>SUM(E40)</f>
        <v>18758570.591010202</v>
      </c>
      <c r="O41" s="25"/>
    </row>
    <row r="42" spans="2:16" x14ac:dyDescent="0.2">
      <c r="B42" s="18"/>
      <c r="C42" s="39"/>
      <c r="D42" s="40"/>
      <c r="E42" s="39"/>
      <c r="O42" s="25"/>
    </row>
    <row r="43" spans="2:16" x14ac:dyDescent="0.2">
      <c r="B43" s="18" t="s">
        <v>30</v>
      </c>
      <c r="C43" s="39">
        <f>+C37+C41</f>
        <v>186413931.46384546</v>
      </c>
      <c r="D43" s="40"/>
      <c r="E43" s="39">
        <f>+E37+E41</f>
        <v>187761630.82397684</v>
      </c>
      <c r="O43" s="25"/>
      <c r="P43" s="25"/>
    </row>
    <row r="44" spans="2:16" x14ac:dyDescent="0.2">
      <c r="B44" s="18"/>
      <c r="C44" s="39"/>
      <c r="D44" s="40"/>
      <c r="E44" s="39"/>
      <c r="O44" s="25"/>
    </row>
    <row r="45" spans="2:16" x14ac:dyDescent="0.2">
      <c r="B45" s="18" t="s">
        <v>31</v>
      </c>
      <c r="C45" s="36"/>
      <c r="D45" s="37"/>
      <c r="E45" s="36"/>
      <c r="O45" s="25"/>
    </row>
    <row r="46" spans="2:16" x14ac:dyDescent="0.2">
      <c r="B46" s="21" t="s">
        <v>32</v>
      </c>
      <c r="C46" s="42">
        <f>+'[1]NOTAS DEL MES'!C514</f>
        <v>626396221.42479682</v>
      </c>
      <c r="D46" s="42"/>
      <c r="E46" s="42">
        <v>573672263.00067568</v>
      </c>
      <c r="O46" s="25"/>
    </row>
    <row r="47" spans="2:16" x14ac:dyDescent="0.2">
      <c r="B47" s="21" t="s">
        <v>33</v>
      </c>
      <c r="C47" s="36">
        <f>'[1]ESTADO RENDIMIENTO DIC. 2025'!C41</f>
        <v>-50260922.016050413</v>
      </c>
      <c r="D47" s="37"/>
      <c r="E47" s="36">
        <v>52723958.424121141</v>
      </c>
      <c r="O47" s="25"/>
    </row>
    <row r="48" spans="2:16" x14ac:dyDescent="0.2">
      <c r="B48" s="18" t="s">
        <v>34</v>
      </c>
      <c r="C48" s="43">
        <f>SUM(C46:C47)</f>
        <v>576135299.40874636</v>
      </c>
      <c r="D48" s="42"/>
      <c r="E48" s="43">
        <f>SUM(E46:E47)</f>
        <v>626396221.42479682</v>
      </c>
      <c r="O48" s="25"/>
    </row>
    <row r="49" spans="2:15" ht="15.75" thickBot="1" x14ac:dyDescent="0.25">
      <c r="B49" s="44" t="s">
        <v>35</v>
      </c>
      <c r="C49" s="45">
        <f>+C48+C43</f>
        <v>762549230.87259185</v>
      </c>
      <c r="D49" s="46"/>
      <c r="E49" s="45">
        <f>+E43+E48</f>
        <v>814157852.24877369</v>
      </c>
      <c r="O49" s="25"/>
    </row>
    <row r="50" spans="2:15" ht="15.75" thickTop="1" x14ac:dyDescent="0.2">
      <c r="B50" s="44"/>
      <c r="C50" s="46"/>
      <c r="D50" s="46"/>
      <c r="E50" s="46"/>
      <c r="O50" s="25"/>
    </row>
    <row r="51" spans="2:15" x14ac:dyDescent="0.2">
      <c r="B51" s="44"/>
      <c r="C51" s="47"/>
      <c r="D51" s="46"/>
      <c r="E51" s="46"/>
      <c r="O51" s="25"/>
    </row>
    <row r="52" spans="2:15" x14ac:dyDescent="0.2">
      <c r="B52" s="44"/>
      <c r="C52" s="46"/>
      <c r="D52" s="46"/>
      <c r="E52" s="46"/>
      <c r="O52" s="25"/>
    </row>
    <row r="53" spans="2:15" x14ac:dyDescent="0.2">
      <c r="B53" s="44"/>
      <c r="C53" s="46"/>
      <c r="D53" s="46"/>
      <c r="E53" s="46"/>
      <c r="O53" s="25"/>
    </row>
    <row r="54" spans="2:15" x14ac:dyDescent="0.2">
      <c r="B54" s="44"/>
      <c r="C54" s="46"/>
      <c r="D54" s="46"/>
      <c r="E54" s="46"/>
      <c r="O54" s="25"/>
    </row>
    <row r="55" spans="2:15" x14ac:dyDescent="0.2">
      <c r="C55" s="48"/>
      <c r="D55" s="49"/>
      <c r="E55" s="48"/>
      <c r="O55" s="25"/>
    </row>
    <row r="56" spans="2:15" x14ac:dyDescent="0.2">
      <c r="C56" s="48"/>
      <c r="D56" s="49"/>
      <c r="O56" s="25"/>
    </row>
    <row r="57" spans="2:15" x14ac:dyDescent="0.2">
      <c r="C57" s="51"/>
      <c r="D57" s="49"/>
      <c r="E57" s="48"/>
    </row>
    <row r="58" spans="2:15" x14ac:dyDescent="0.2">
      <c r="C58" s="51"/>
      <c r="D58" s="49"/>
      <c r="E58" s="52"/>
    </row>
    <row r="59" spans="2:15" x14ac:dyDescent="0.2">
      <c r="C59" s="51"/>
      <c r="D59" s="49"/>
      <c r="E59" s="53"/>
    </row>
    <row r="60" spans="2:15" x14ac:dyDescent="0.2">
      <c r="C60" s="51"/>
      <c r="D60" s="49"/>
    </row>
    <row r="61" spans="2:15" x14ac:dyDescent="0.2">
      <c r="C61" s="51"/>
      <c r="D61" s="49"/>
    </row>
    <row r="62" spans="2:15" x14ac:dyDescent="0.2">
      <c r="C62" s="51"/>
      <c r="D62" s="49"/>
    </row>
    <row r="63" spans="2:15" x14ac:dyDescent="0.2">
      <c r="C63" s="51"/>
      <c r="D63" s="49"/>
    </row>
    <row r="64" spans="2:15" x14ac:dyDescent="0.2">
      <c r="C64" s="51"/>
      <c r="D64" s="49"/>
    </row>
    <row r="65" spans="3:4" x14ac:dyDescent="0.2">
      <c r="C65" s="51"/>
      <c r="D65" s="49"/>
    </row>
    <row r="66" spans="3:4" x14ac:dyDescent="0.2">
      <c r="C66" s="51"/>
    </row>
    <row r="67" spans="3:4" x14ac:dyDescent="0.2">
      <c r="C67" s="51"/>
    </row>
    <row r="68" spans="3:4" x14ac:dyDescent="0.2">
      <c r="C68" s="51"/>
    </row>
    <row r="69" spans="3:4" x14ac:dyDescent="0.2">
      <c r="C69" s="51"/>
    </row>
    <row r="70" spans="3:4" x14ac:dyDescent="0.2">
      <c r="C70" s="51"/>
    </row>
    <row r="71" spans="3:4" x14ac:dyDescent="0.2">
      <c r="C71" s="51"/>
    </row>
    <row r="72" spans="3:4" x14ac:dyDescent="0.2">
      <c r="C72" s="51"/>
    </row>
    <row r="83" spans="2:2" x14ac:dyDescent="0.2">
      <c r="B83" s="3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" right="0.22" top="0.22" bottom="0.19685039370078741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DIC. 2025</vt:lpstr>
      <vt:lpstr>'ESTADO SITUACION DIC.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2026-03-18T19:32:50Z</dcterms:created>
  <dcterms:modified xsi:type="dcterms:W3CDTF">2026-03-18T19:33:13Z</dcterms:modified>
</cp:coreProperties>
</file>