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6815" windowHeight="7950"/>
  </bookViews>
  <sheets>
    <sheet name="Estado de Situación MES" sheetId="2" r:id="rId1"/>
    <sheet name="Hoja1" sheetId="1" r:id="rId2"/>
  </sheets>
  <externalReferences>
    <externalReference r:id="rId3"/>
    <externalReference r:id="rId4"/>
  </externalReferences>
  <definedNames>
    <definedName name="abanicos">#REF!</definedName>
    <definedName name="ahaha">#REF!</definedName>
    <definedName name="_xlnm.Print_Area" localSheetId="0">'Estado de Situación MES'!$B$1:$G$69</definedName>
    <definedName name="ddd">#REF!</definedName>
    <definedName name="E.D.007">#REF!</definedName>
    <definedName name="E.D.018">#REF!</definedName>
    <definedName name="E.D.031">#REF!</definedName>
    <definedName name="ed.007">#REF!</definedName>
    <definedName name="fbdkjsfn">#REF!</definedName>
    <definedName name="fdfdf">#REF!</definedName>
    <definedName name="fff">#REF!</definedName>
    <definedName name="FJDSFJKN">#REF!</definedName>
    <definedName name="NOMBRE">#REF!</definedName>
    <definedName name="Región">'[1]Criterios - No tocar'!$B$1:$K$1</definedName>
    <definedName name="Trimestre">'[1]Criterios - No tocar'!$M$2:$M$6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2" l="1"/>
  <c r="C43" i="2" s="1"/>
  <c r="H44" i="2"/>
  <c r="E44" i="2"/>
  <c r="C44" i="2"/>
  <c r="E38" i="2"/>
  <c r="C38" i="2"/>
  <c r="H38" i="2" s="1"/>
  <c r="E37" i="2"/>
  <c r="J37" i="2" s="1"/>
  <c r="C37" i="2"/>
  <c r="H37" i="2" s="1"/>
  <c r="E34" i="2"/>
  <c r="E40" i="2" s="1"/>
  <c r="J33" i="2"/>
  <c r="H33" i="2"/>
  <c r="E33" i="2"/>
  <c r="C33" i="2"/>
  <c r="C32" i="2"/>
  <c r="J32" i="2" s="1"/>
  <c r="E31" i="2"/>
  <c r="J31" i="2" s="1"/>
  <c r="C31" i="2"/>
  <c r="H31" i="2" s="1"/>
  <c r="E25" i="2"/>
  <c r="J25" i="2" s="1"/>
  <c r="C25" i="2"/>
  <c r="J24" i="2"/>
  <c r="C24" i="2"/>
  <c r="J20" i="2"/>
  <c r="G20" i="2"/>
  <c r="E20" i="2"/>
  <c r="C20" i="2"/>
  <c r="H20" i="2" s="1"/>
  <c r="E19" i="2"/>
  <c r="J19" i="2" s="1"/>
  <c r="C19" i="2"/>
  <c r="E18" i="2"/>
  <c r="J18" i="2" s="1"/>
  <c r="C18" i="2"/>
  <c r="H18" i="2" s="1"/>
  <c r="E46" i="2" l="1"/>
  <c r="H43" i="2"/>
  <c r="C45" i="2"/>
  <c r="H45" i="2" s="1"/>
  <c r="G25" i="2"/>
  <c r="G19" i="2"/>
  <c r="H25" i="2"/>
  <c r="E21" i="2"/>
  <c r="H32" i="2"/>
  <c r="H19" i="2"/>
  <c r="C34" i="2"/>
  <c r="G32" i="2"/>
  <c r="E26" i="2"/>
  <c r="C21" i="2"/>
  <c r="C26" i="2"/>
  <c r="G24" i="2"/>
  <c r="H24" i="2"/>
  <c r="G31" i="2"/>
  <c r="G37" i="2"/>
  <c r="G18" i="2"/>
  <c r="G33" i="2"/>
  <c r="C28" i="2" l="1"/>
  <c r="I26" i="2"/>
  <c r="H26" i="2"/>
  <c r="H21" i="2"/>
  <c r="I13" i="2"/>
  <c r="J26" i="2"/>
  <c r="E28" i="2"/>
  <c r="C40" i="2"/>
  <c r="H34" i="2"/>
  <c r="E49" i="2" l="1"/>
  <c r="J28" i="2"/>
  <c r="I37" i="2"/>
  <c r="I31" i="2"/>
  <c r="G40" i="2"/>
  <c r="H40" i="2"/>
  <c r="C46" i="2"/>
  <c r="C49" i="2" s="1"/>
  <c r="J40" i="2"/>
  <c r="I32" i="2"/>
  <c r="F37" i="2"/>
  <c r="F32" i="2"/>
  <c r="I36" i="2"/>
  <c r="I33" i="2"/>
  <c r="F31" i="2"/>
  <c r="F33" i="2"/>
  <c r="E47" i="2"/>
  <c r="F25" i="2"/>
  <c r="I20" i="2"/>
  <c r="I25" i="2"/>
  <c r="H28" i="2"/>
  <c r="G28" i="2"/>
  <c r="F28" i="2"/>
  <c r="I18" i="2"/>
  <c r="I24" i="2"/>
  <c r="F19" i="2"/>
  <c r="F20" i="2"/>
  <c r="I19" i="2"/>
  <c r="F24" i="2"/>
  <c r="F18" i="2"/>
  <c r="C48" i="2" l="1"/>
  <c r="C47" i="2"/>
  <c r="H46" i="2"/>
</calcChain>
</file>

<file path=xl/sharedStrings.xml><?xml version="1.0" encoding="utf-8"?>
<sst xmlns="http://schemas.openxmlformats.org/spreadsheetml/2006/main" count="33" uniqueCount="33">
  <si>
    <t>SERVICIO NACIONAL DE SALUD</t>
  </si>
  <si>
    <t>INSTITUTO NACIONAL DEL CÁNCER ROSA EMILIA SÁNCHEZ PÉREZ DE TAVARES</t>
  </si>
  <si>
    <t>INCART</t>
  </si>
  <si>
    <t>ESTADO DE SITUACION FINANCIERA</t>
  </si>
  <si>
    <t>AL 30 de ABRIL 2022</t>
  </si>
  <si>
    <t>(Valores expresados en pesos dominicanos-RD$)</t>
  </si>
  <si>
    <t>ABRIL 2022.</t>
  </si>
  <si>
    <t>MARZO 2022.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</si>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</sst>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u val="singleAccounting"/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6">
    <xf numFmtId="0" fontId="0" fillId="0" borderId="0" xfId="0"/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/>
    <xf numFmtId="164" fontId="3" fillId="0" borderId="0" xfId="2" applyFont="1"/>
    <xf numFmtId="0" fontId="3" fillId="0" borderId="0" xfId="0" applyFont="1"/>
    <xf numFmtId="164" fontId="2" fillId="0" borderId="0" xfId="2" applyFont="1" applyAlignment="1">
      <alignment horizontal="center"/>
    </xf>
    <xf numFmtId="9" fontId="2" fillId="0" borderId="0" xfId="1" applyFont="1" applyAlignment="1">
      <alignment horizontal="center"/>
    </xf>
    <xf numFmtId="164" fontId="2" fillId="0" borderId="0" xfId="2" applyFont="1" applyFill="1" applyAlignment="1"/>
    <xf numFmtId="164" fontId="3" fillId="0" borderId="0" xfId="2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165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64" fontId="2" fillId="0" borderId="0" xfId="2" applyFont="1" applyFill="1" applyAlignment="1">
      <alignment horizontal="center"/>
    </xf>
    <xf numFmtId="0" fontId="3" fillId="0" borderId="0" xfId="0" applyFont="1" applyAlignment="1">
      <alignment vertical="center"/>
    </xf>
    <xf numFmtId="165" fontId="3" fillId="0" borderId="0" xfId="2" applyNumberFormat="1" applyFont="1" applyAlignment="1"/>
    <xf numFmtId="165" fontId="3" fillId="0" borderId="0" xfId="2" applyNumberFormat="1" applyFont="1" applyBorder="1" applyAlignment="1"/>
    <xf numFmtId="0" fontId="3" fillId="0" borderId="0" xfId="0" applyFont="1" applyAlignment="1">
      <alignment vertical="center" wrapText="1"/>
    </xf>
    <xf numFmtId="14" fontId="4" fillId="0" borderId="0" xfId="2" applyNumberFormat="1" applyFont="1" applyAlignment="1">
      <alignment horizontal="center" vertical="center" wrapText="1"/>
    </xf>
    <xf numFmtId="165" fontId="4" fillId="0" borderId="0" xfId="2" applyNumberFormat="1" applyFont="1" applyBorder="1" applyAlignment="1">
      <alignment horizontal="center" vertical="center" wrapText="1"/>
    </xf>
    <xf numFmtId="1" fontId="4" fillId="0" borderId="0" xfId="2" applyNumberFormat="1" applyFont="1" applyAlignment="1">
      <alignment horizontal="center" vertical="center" wrapText="1"/>
    </xf>
    <xf numFmtId="165" fontId="4" fillId="0" borderId="0" xfId="2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5" fontId="3" fillId="0" borderId="0" xfId="2" applyNumberFormat="1" applyFont="1" applyAlignment="1">
      <alignment vertical="center" wrapText="1"/>
    </xf>
    <xf numFmtId="165" fontId="3" fillId="0" borderId="0" xfId="2" applyNumberFormat="1" applyFont="1" applyBorder="1" applyAlignment="1">
      <alignment vertical="center" wrapText="1"/>
    </xf>
    <xf numFmtId="164" fontId="3" fillId="0" borderId="0" xfId="2" applyFont="1" applyFill="1" applyAlignment="1"/>
    <xf numFmtId="0" fontId="5" fillId="0" borderId="0" xfId="0" applyFont="1" applyAlignment="1">
      <alignment horizontal="left" vertical="center" wrapText="1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9" fontId="3" fillId="0" borderId="0" xfId="1" applyFont="1" applyFill="1" applyAlignment="1">
      <alignment horizontal="center"/>
    </xf>
    <xf numFmtId="164" fontId="6" fillId="0" borderId="0" xfId="2" applyFont="1" applyFill="1" applyAlignment="1">
      <alignment vertical="center"/>
    </xf>
    <xf numFmtId="43" fontId="3" fillId="0" borderId="0" xfId="0" applyNumberFormat="1" applyFont="1"/>
    <xf numFmtId="165" fontId="5" fillId="0" borderId="0" xfId="2" applyNumberFormat="1" applyFont="1" applyAlignment="1">
      <alignment horizontal="left" vertical="center" wrapText="1"/>
    </xf>
    <xf numFmtId="165" fontId="5" fillId="0" borderId="0" xfId="2" applyNumberFormat="1" applyFont="1" applyBorder="1" applyAlignment="1">
      <alignment horizontal="left" vertical="center" wrapText="1"/>
    </xf>
    <xf numFmtId="165" fontId="4" fillId="0" borderId="1" xfId="2" applyNumberFormat="1" applyFont="1" applyBorder="1" applyAlignment="1">
      <alignment vertical="center" wrapText="1"/>
    </xf>
    <xf numFmtId="165" fontId="4" fillId="0" borderId="0" xfId="2" applyNumberFormat="1" applyFont="1" applyBorder="1" applyAlignment="1">
      <alignment vertical="center" wrapText="1"/>
    </xf>
    <xf numFmtId="165" fontId="7" fillId="0" borderId="0" xfId="2" applyNumberFormat="1" applyFont="1" applyAlignment="1">
      <alignment vertical="center" wrapText="1"/>
    </xf>
    <xf numFmtId="165" fontId="7" fillId="0" borderId="0" xfId="2" applyNumberFormat="1" applyFont="1" applyBorder="1" applyAlignment="1">
      <alignment vertical="center" wrapText="1"/>
    </xf>
    <xf numFmtId="165" fontId="5" fillId="0" borderId="0" xfId="2" applyNumberFormat="1" applyFont="1" applyFill="1" applyAlignment="1">
      <alignment vertical="center" wrapText="1"/>
    </xf>
    <xf numFmtId="10" fontId="3" fillId="0" borderId="0" xfId="1" applyNumberFormat="1" applyFont="1" applyAlignment="1">
      <alignment horizontal="center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165" fontId="8" fillId="0" borderId="0" xfId="2" applyNumberFormat="1" applyFont="1" applyFill="1" applyAlignment="1">
      <alignment vertical="center" wrapText="1"/>
    </xf>
    <xf numFmtId="165" fontId="8" fillId="0" borderId="0" xfId="2" applyNumberFormat="1" applyFont="1" applyFill="1" applyBorder="1" applyAlignment="1">
      <alignment vertical="center" wrapText="1"/>
    </xf>
    <xf numFmtId="165" fontId="8" fillId="0" borderId="2" xfId="2" applyNumberFormat="1" applyFont="1" applyBorder="1" applyAlignment="1">
      <alignment vertical="center" wrapText="1"/>
    </xf>
    <xf numFmtId="165" fontId="9" fillId="0" borderId="0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165" fontId="11" fillId="0" borderId="0" xfId="2" applyNumberFormat="1" applyFont="1" applyBorder="1" applyAlignment="1">
      <alignment vertical="center" wrapText="1"/>
    </xf>
    <xf numFmtId="164" fontId="3" fillId="0" borderId="0" xfId="2" applyFont="1" applyFill="1" applyAlignment="1">
      <alignment horizontal="center"/>
    </xf>
    <xf numFmtId="165" fontId="11" fillId="0" borderId="3" xfId="2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165" fontId="11" fillId="0" borderId="4" xfId="2" applyNumberFormat="1" applyFont="1" applyBorder="1"/>
    <xf numFmtId="165" fontId="11" fillId="0" borderId="0" xfId="2" applyNumberFormat="1" applyFont="1" applyBorder="1"/>
    <xf numFmtId="165" fontId="8" fillId="2" borderId="0" xfId="2" applyNumberFormat="1" applyFont="1" applyFill="1"/>
    <xf numFmtId="165" fontId="8" fillId="2" borderId="0" xfId="2" applyNumberFormat="1" applyFont="1" applyFill="1" applyBorder="1"/>
    <xf numFmtId="165" fontId="8" fillId="0" borderId="0" xfId="2" applyNumberFormat="1" applyFont="1"/>
    <xf numFmtId="165" fontId="8" fillId="0" borderId="0" xfId="2" applyNumberFormat="1" applyFont="1" applyBorder="1"/>
    <xf numFmtId="165" fontId="3" fillId="0" borderId="0" xfId="2" applyNumberFormat="1" applyFont="1"/>
    <xf numFmtId="164" fontId="8" fillId="0" borderId="0" xfId="2" applyFont="1"/>
    <xf numFmtId="43" fontId="3" fillId="0" borderId="0" xfId="2" applyNumberFormat="1" applyFont="1"/>
    <xf numFmtId="165" fontId="3" fillId="0" borderId="0" xfId="2" applyNumberFormat="1" applyFont="1" applyBorder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0</xdr:rowOff>
    </xdr:from>
    <xdr:to>
      <xdr:col>1</xdr:col>
      <xdr:colOff>2924967</xdr:colOff>
      <xdr:row>4</xdr:row>
      <xdr:rowOff>19050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1256961</xdr:colOff>
      <xdr:row>0</xdr:row>
      <xdr:rowOff>59532</xdr:rowOff>
    </xdr:from>
    <xdr:to>
      <xdr:col>4</xdr:col>
      <xdr:colOff>1690687</xdr:colOff>
      <xdr:row>3</xdr:row>
      <xdr:rowOff>142876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000661" y="59532"/>
          <a:ext cx="2900701" cy="65484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419100</xdr:colOff>
      <xdr:row>52</xdr:row>
      <xdr:rowOff>54767</xdr:rowOff>
    </xdr:from>
    <xdr:to>
      <xdr:col>4</xdr:col>
      <xdr:colOff>1309687</xdr:colOff>
      <xdr:row>67</xdr:row>
      <xdr:rowOff>63625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3475" y="9455942"/>
          <a:ext cx="9386887" cy="28663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okasta.burgos\Desktop\Estados%20financieros\2022\ABRIL\E.F.%20ABRIL%202022%203.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DIARIO ACUMULADO"/>
      <sheetName val="TABLAACUMU"/>
      <sheetName val="EST.RENDIM.ACUMULADO"/>
      <sheetName val="NOTA ACUMULADA"/>
      <sheetName val="Est. de Rendimiento Comparat"/>
      <sheetName val="Estado de Situación Comparat"/>
      <sheetName val="Hoja2"/>
      <sheetName val="Hoja8"/>
      <sheetName val="Hoja9"/>
      <sheetName val="Hoja6"/>
      <sheetName val="Cambio del Patrimonio"/>
      <sheetName val="COMISION"/>
      <sheetName val="Hoja10"/>
      <sheetName val="DIARIO GENERAL ABRIL 2022"/>
      <sheetName val="Tabla ABRIL 2022"/>
      <sheetName val="Estado de Situación MES"/>
      <sheetName val="NOTAS DEL MES"/>
      <sheetName val="Est. de Rendimiento MES"/>
      <sheetName val="Flujo de Efectivo mes"/>
      <sheetName val="PPNE6 ABRIL 2022"/>
      <sheetName val="Estado Comparativo"/>
      <sheetName val="Flujo de Efectivo semestre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1">
          <cell r="C121">
            <v>84046054.193000004</v>
          </cell>
          <cell r="D121">
            <v>55609876.142999977</v>
          </cell>
        </row>
        <row r="191">
          <cell r="C191">
            <v>218074575.83237964</v>
          </cell>
          <cell r="D191">
            <v>216186346.85237962</v>
          </cell>
        </row>
        <row r="258">
          <cell r="C258">
            <v>64623660.952661738</v>
          </cell>
          <cell r="D258">
            <v>73541832.270507649</v>
          </cell>
        </row>
        <row r="391">
          <cell r="D391">
            <v>63128885.371051222</v>
          </cell>
        </row>
        <row r="406">
          <cell r="C406">
            <v>1505389.4100000029</v>
          </cell>
          <cell r="D406">
            <v>1505389.4100000029</v>
          </cell>
        </row>
        <row r="468">
          <cell r="D468">
            <v>60532068.12523441</v>
          </cell>
        </row>
        <row r="491">
          <cell r="C491">
            <v>247746317.96140826</v>
          </cell>
          <cell r="D491">
            <v>234350266.76797277</v>
          </cell>
        </row>
        <row r="523">
          <cell r="C523">
            <v>4359800.25</v>
          </cell>
          <cell r="D523">
            <v>4359800.25</v>
          </cell>
        </row>
        <row r="540">
          <cell r="C540">
            <v>6346919.6168757323</v>
          </cell>
          <cell r="D540">
            <v>6866302.6668757321</v>
          </cell>
        </row>
      </sheetData>
      <sheetData sheetId="19"/>
      <sheetData sheetId="20">
        <row r="392">
          <cell r="E392">
            <v>-922856.64</v>
          </cell>
        </row>
      </sheetData>
      <sheetData sheetId="21">
        <row r="43">
          <cell r="C43">
            <v>-8628421.1231444813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B5:Y75"/>
  <sheetViews>
    <sheetView showGridLines="0" tabSelected="1" view="pageBreakPreview" zoomScale="80" zoomScaleNormal="80" zoomScaleSheetLayoutView="80" zoomScalePageLayoutView="25" workbookViewId="0">
      <selection activeCell="B20" sqref="B20"/>
    </sheetView>
  </sheetViews>
  <sheetFormatPr baseColWidth="10" defaultRowHeight="15" x14ac:dyDescent="0.2"/>
  <cols>
    <col min="1" max="1" width="10.7109375" style="5" customWidth="1"/>
    <col min="2" max="2" width="90.42578125" style="15" customWidth="1"/>
    <col min="3" max="3" width="31.7109375" style="60" customWidth="1"/>
    <col min="4" max="4" width="5.28515625" style="63" customWidth="1"/>
    <col min="5" max="5" width="27" style="60" customWidth="1"/>
    <col min="6" max="6" width="10.42578125" style="1" hidden="1" customWidth="1"/>
    <col min="7" max="7" width="10.85546875" style="1" hidden="1" customWidth="1"/>
    <col min="8" max="8" width="11.7109375" style="1" hidden="1" customWidth="1"/>
    <col min="9" max="9" width="15.28515625" style="2" hidden="1" customWidth="1"/>
    <col min="10" max="10" width="28.42578125" style="3" hidden="1" customWidth="1"/>
    <col min="11" max="11" width="25.7109375" style="4" customWidth="1"/>
    <col min="12" max="12" width="28.140625" style="4" customWidth="1"/>
    <col min="13" max="13" width="9.140625" style="4" customWidth="1"/>
    <col min="14" max="14" width="21.140625" style="4" customWidth="1"/>
    <col min="15" max="15" width="11.7109375" style="4" customWidth="1"/>
    <col min="16" max="16" width="29.85546875" style="4" customWidth="1"/>
    <col min="17" max="17" width="19.7109375" style="4" customWidth="1"/>
    <col min="18" max="18" width="21.85546875" style="4" customWidth="1"/>
    <col min="19" max="19" width="23.42578125" style="4" customWidth="1"/>
    <col min="20" max="20" width="22.5703125" style="4" customWidth="1"/>
    <col min="21" max="21" width="26.28515625" style="4" customWidth="1"/>
    <col min="22" max="22" width="19.28515625" style="4" customWidth="1"/>
    <col min="23" max="23" width="31.28515625" style="4" customWidth="1"/>
    <col min="24" max="24" width="22.28515625" style="5" customWidth="1"/>
    <col min="25" max="25" width="18.7109375" style="5" bestFit="1" customWidth="1"/>
    <col min="26" max="16384" width="11.42578125" style="5"/>
  </cols>
  <sheetData>
    <row r="5" spans="2:23" x14ac:dyDescent="0.2">
      <c r="B5" s="65" t="s">
        <v>0</v>
      </c>
      <c r="C5" s="65"/>
      <c r="D5" s="65"/>
      <c r="E5" s="65"/>
    </row>
    <row r="6" spans="2:23" x14ac:dyDescent="0.2">
      <c r="B6" s="65" t="s">
        <v>1</v>
      </c>
      <c r="C6" s="65"/>
      <c r="D6" s="65"/>
      <c r="E6" s="65"/>
    </row>
    <row r="7" spans="2:23" s="10" customFormat="1" x14ac:dyDescent="0.2">
      <c r="B7" s="65" t="s">
        <v>2</v>
      </c>
      <c r="C7" s="65"/>
      <c r="D7" s="65"/>
      <c r="E7" s="65"/>
      <c r="F7" s="6"/>
      <c r="G7" s="6"/>
      <c r="H7" s="6"/>
      <c r="I7" s="7"/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2:23" s="10" customFormat="1" x14ac:dyDescent="0.2">
      <c r="B8" s="65" t="s">
        <v>3</v>
      </c>
      <c r="C8" s="65"/>
      <c r="D8" s="65"/>
      <c r="E8" s="65"/>
      <c r="F8" s="6"/>
      <c r="G8" s="6"/>
      <c r="H8" s="6"/>
      <c r="I8" s="7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2:23" s="10" customFormat="1" x14ac:dyDescent="0.2">
      <c r="B9" s="65" t="s">
        <v>4</v>
      </c>
      <c r="C9" s="65"/>
      <c r="D9" s="65"/>
      <c r="E9" s="65"/>
      <c r="F9" s="6"/>
      <c r="G9" s="6"/>
      <c r="H9" s="6"/>
      <c r="I9" s="7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2:23" s="10" customFormat="1" x14ac:dyDescent="0.2">
      <c r="B10" s="65" t="s">
        <v>5</v>
      </c>
      <c r="C10" s="65"/>
      <c r="D10" s="65"/>
      <c r="E10" s="65"/>
      <c r="F10" s="6"/>
      <c r="G10" s="6"/>
      <c r="H10" s="6"/>
      <c r="I10" s="7"/>
      <c r="J10" s="8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2:23" s="10" customFormat="1" x14ac:dyDescent="0.2">
      <c r="B11" s="11"/>
      <c r="C11" s="12"/>
      <c r="D11" s="13"/>
      <c r="E11" s="12"/>
      <c r="F11" s="6"/>
      <c r="G11" s="6"/>
      <c r="H11" s="6"/>
      <c r="I11" s="7"/>
      <c r="J11" s="8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2:23" s="10" customFormat="1" hidden="1" x14ac:dyDescent="0.2">
      <c r="B12" s="11"/>
      <c r="C12" s="12"/>
      <c r="D12" s="13"/>
      <c r="E12" s="12"/>
      <c r="F12" s="6"/>
      <c r="G12" s="6"/>
      <c r="H12" s="6"/>
      <c r="I12" s="7"/>
      <c r="J12" s="14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2:23" s="10" customFormat="1" x14ac:dyDescent="0.2">
      <c r="B13" s="15"/>
      <c r="C13" s="16"/>
      <c r="D13" s="17"/>
      <c r="E13" s="16"/>
      <c r="F13" s="6"/>
      <c r="G13" s="6"/>
      <c r="H13" s="6"/>
      <c r="I13" s="7">
        <f>+C21/C34-1</f>
        <v>0.15404221100287252</v>
      </c>
      <c r="J13" s="14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2:23" s="10" customFormat="1" x14ac:dyDescent="0.2">
      <c r="B14" s="18"/>
      <c r="C14" s="19" t="s">
        <v>6</v>
      </c>
      <c r="D14" s="20"/>
      <c r="E14" s="19" t="s">
        <v>7</v>
      </c>
      <c r="F14" s="6"/>
      <c r="G14" s="6"/>
      <c r="H14" s="6"/>
      <c r="I14" s="7"/>
      <c r="J14" s="14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2:23" s="10" customFormat="1" x14ac:dyDescent="0.2">
      <c r="B15" s="18"/>
      <c r="C15" s="21"/>
      <c r="D15" s="20"/>
      <c r="E15" s="22"/>
      <c r="F15" s="6"/>
      <c r="G15" s="6"/>
      <c r="H15" s="6"/>
      <c r="I15" s="7"/>
      <c r="J15" s="14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2:23" s="10" customFormat="1" x14ac:dyDescent="0.2">
      <c r="B16" s="23" t="s">
        <v>8</v>
      </c>
      <c r="C16" s="24"/>
      <c r="D16" s="25"/>
      <c r="E16" s="24"/>
      <c r="F16" s="1"/>
      <c r="G16" s="1"/>
      <c r="H16" s="1"/>
      <c r="I16" s="2"/>
      <c r="J16" s="26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2:25" x14ac:dyDescent="0.2">
      <c r="B17" s="23" t="s">
        <v>9</v>
      </c>
      <c r="C17" s="24"/>
      <c r="D17" s="25"/>
      <c r="E17" s="24"/>
    </row>
    <row r="18" spans="2:25" x14ac:dyDescent="0.2">
      <c r="B18" s="27" t="s">
        <v>10</v>
      </c>
      <c r="C18" s="28">
        <f>+'[2]Tabla ABRIL 2022'!D121</f>
        <v>55609876.142999977</v>
      </c>
      <c r="D18" s="29"/>
      <c r="E18" s="28">
        <f>+'[2]Tabla ABRIL 2022'!C121</f>
        <v>84046054.193000004</v>
      </c>
      <c r="F18" s="30">
        <f>+C18/$C$28</f>
        <v>0.13564299848390526</v>
      </c>
      <c r="G18" s="2">
        <f>+C18/E18-1</f>
        <v>-0.33834042922110685</v>
      </c>
      <c r="H18" s="1">
        <f>+C18/E18-1</f>
        <v>-0.33834042922110685</v>
      </c>
      <c r="I18" s="2">
        <f>+C18/$C$28</f>
        <v>0.13564299848390526</v>
      </c>
      <c r="J18" s="3">
        <f>+E18-C18</f>
        <v>28436178.050000027</v>
      </c>
      <c r="V18" s="31"/>
      <c r="X18" s="32"/>
      <c r="Y18" s="32"/>
    </row>
    <row r="19" spans="2:25" x14ac:dyDescent="0.2">
      <c r="B19" s="27" t="s">
        <v>11</v>
      </c>
      <c r="C19" s="28">
        <f>+'[2]Tabla ABRIL 2022'!D191</f>
        <v>216186346.85237962</v>
      </c>
      <c r="D19" s="29"/>
      <c r="E19" s="28">
        <f>+'[2]Tabla ABRIL 2022'!C191</f>
        <v>218074575.83237964</v>
      </c>
      <c r="F19" s="30">
        <f>+C19/$C$28</f>
        <v>0.52731936037641391</v>
      </c>
      <c r="G19" s="2">
        <f>+C19/E19-1</f>
        <v>-8.6586387835112522E-3</v>
      </c>
      <c r="H19" s="2">
        <f>+C19/E19-1</f>
        <v>-8.6586387835112522E-3</v>
      </c>
      <c r="I19" s="2">
        <f>+C19/$C$28</f>
        <v>0.52731936037641391</v>
      </c>
      <c r="J19" s="3">
        <f>+E19-C19</f>
        <v>1888228.9800000191</v>
      </c>
      <c r="X19" s="32"/>
      <c r="Y19" s="32"/>
    </row>
    <row r="20" spans="2:25" x14ac:dyDescent="0.2">
      <c r="B20" s="27" t="s">
        <v>12</v>
      </c>
      <c r="C20" s="33">
        <f>+'[2]Tabla ABRIL 2022'!D258</f>
        <v>73541832.270507649</v>
      </c>
      <c r="D20" s="34"/>
      <c r="E20" s="33">
        <f>+'[2]Tabla ABRIL 2022'!C258</f>
        <v>64623660.952661738</v>
      </c>
      <c r="F20" s="30">
        <f>+C20/$C$28</f>
        <v>0.17938242871680565</v>
      </c>
      <c r="G20" s="2">
        <f>+C20/E20-1</f>
        <v>0.13800164191221964</v>
      </c>
      <c r="H20" s="2">
        <f>+C20/E20-1</f>
        <v>0.13800164191221964</v>
      </c>
      <c r="I20" s="2">
        <f>+C20/$C$28</f>
        <v>0.17938242871680565</v>
      </c>
      <c r="J20" s="3">
        <f>+E20-C20</f>
        <v>-8918171.3178459108</v>
      </c>
      <c r="X20" s="32"/>
      <c r="Y20" s="32"/>
    </row>
    <row r="21" spans="2:25" ht="15.75" thickBot="1" x14ac:dyDescent="0.25">
      <c r="B21" s="23" t="s">
        <v>13</v>
      </c>
      <c r="C21" s="35">
        <f>SUM(C18:C20)</f>
        <v>345338055.2658872</v>
      </c>
      <c r="D21" s="36"/>
      <c r="E21" s="35">
        <f>SUM(E18:E20)</f>
        <v>366744290.97804141</v>
      </c>
      <c r="F21" s="30"/>
      <c r="G21" s="2"/>
      <c r="H21" s="2">
        <f t="shared" ref="H21:H46" si="0">+C21/E21-1</f>
        <v>-5.8368286129465319E-2</v>
      </c>
      <c r="X21" s="32"/>
    </row>
    <row r="22" spans="2:25" x14ac:dyDescent="0.2">
      <c r="B22" s="23"/>
      <c r="C22" s="37"/>
      <c r="D22" s="38"/>
      <c r="E22" s="37"/>
      <c r="F22" s="30"/>
      <c r="G22" s="2"/>
      <c r="H22" s="2"/>
      <c r="X22" s="32"/>
    </row>
    <row r="23" spans="2:25" x14ac:dyDescent="0.2">
      <c r="B23" s="23" t="s">
        <v>14</v>
      </c>
      <c r="C23" s="37"/>
      <c r="D23" s="38"/>
      <c r="E23" s="37"/>
      <c r="F23" s="30"/>
      <c r="G23" s="2"/>
      <c r="H23" s="2"/>
      <c r="X23" s="32"/>
    </row>
    <row r="24" spans="2:25" x14ac:dyDescent="0.2">
      <c r="B24" s="27" t="s">
        <v>15</v>
      </c>
      <c r="C24" s="39">
        <f>+'[2]Tabla ABRIL 2022'!D391</f>
        <v>63128885.371051222</v>
      </c>
      <c r="D24" s="29"/>
      <c r="E24" s="39">
        <v>62735811.922915109</v>
      </c>
      <c r="F24" s="30">
        <f>+C24/$C$28</f>
        <v>0.15398328312504284</v>
      </c>
      <c r="G24" s="2">
        <f>+C24/E24-1</f>
        <v>6.2655353631047017E-3</v>
      </c>
      <c r="H24" s="2">
        <f t="shared" si="0"/>
        <v>6.2655353631047017E-3</v>
      </c>
      <c r="I24" s="2">
        <f>+C24/$C$28</f>
        <v>0.15398328312504284</v>
      </c>
      <c r="J24" s="3">
        <f>+E24-C24</f>
        <v>-393073.44813611358</v>
      </c>
      <c r="X24" s="32"/>
      <c r="Y24" s="32"/>
    </row>
    <row r="25" spans="2:25" x14ac:dyDescent="0.2">
      <c r="B25" s="27" t="s">
        <v>16</v>
      </c>
      <c r="C25" s="28">
        <f>+'[2]Tabla ABRIL 2022'!D406</f>
        <v>1505389.4100000029</v>
      </c>
      <c r="D25" s="29"/>
      <c r="E25" s="28">
        <f>+'[2]Tabla ABRIL 2022'!C406</f>
        <v>1505389.4100000029</v>
      </c>
      <c r="F25" s="30">
        <f>+C25/$C$28</f>
        <v>3.6719292978324865E-3</v>
      </c>
      <c r="G25" s="2">
        <f>+C25/E25-1</f>
        <v>0</v>
      </c>
      <c r="H25" s="2">
        <f t="shared" si="0"/>
        <v>0</v>
      </c>
      <c r="I25" s="2">
        <f>+C25/$C$28</f>
        <v>3.6719292978324865E-3</v>
      </c>
      <c r="J25" s="3">
        <f>+E25-C25</f>
        <v>0</v>
      </c>
      <c r="X25" s="32"/>
    </row>
    <row r="26" spans="2:25" x14ac:dyDescent="0.2">
      <c r="B26" s="23" t="s">
        <v>17</v>
      </c>
      <c r="C26" s="37">
        <f>SUM(C24:C25)</f>
        <v>64634274.781051226</v>
      </c>
      <c r="D26" s="38"/>
      <c r="E26" s="37">
        <f>SUM(E24:E25)</f>
        <v>64241201.332915112</v>
      </c>
      <c r="F26" s="30"/>
      <c r="G26" s="2"/>
      <c r="H26" s="2">
        <f t="shared" si="0"/>
        <v>6.1187126015764814E-3</v>
      </c>
      <c r="I26" s="2">
        <f>+C26/$C$28</f>
        <v>0.15765521242287531</v>
      </c>
      <c r="J26" s="3">
        <f>+E26-C26</f>
        <v>-393073.44813611358</v>
      </c>
      <c r="X26" s="32"/>
    </row>
    <row r="27" spans="2:25" x14ac:dyDescent="0.2">
      <c r="B27" s="23"/>
      <c r="C27" s="37"/>
      <c r="D27" s="38"/>
      <c r="E27" s="37"/>
      <c r="F27" s="30"/>
      <c r="G27" s="2"/>
      <c r="H27" s="2"/>
      <c r="X27" s="32"/>
    </row>
    <row r="28" spans="2:25" ht="15.75" thickBot="1" x14ac:dyDescent="0.25">
      <c r="B28" s="23" t="s">
        <v>18</v>
      </c>
      <c r="C28" s="35">
        <f>+C26+C21</f>
        <v>409972330.04693842</v>
      </c>
      <c r="D28" s="36"/>
      <c r="E28" s="35">
        <f>+E26+E21</f>
        <v>430985492.31095654</v>
      </c>
      <c r="F28" s="30">
        <f>+C28/$C$28</f>
        <v>1</v>
      </c>
      <c r="G28" s="2">
        <f>+C28/E28-1</f>
        <v>-4.8756077962960997E-2</v>
      </c>
      <c r="H28" s="40">
        <f t="shared" si="0"/>
        <v>-4.8756077962960997E-2</v>
      </c>
      <c r="J28" s="3">
        <f>+E28-C28</f>
        <v>21013162.264018118</v>
      </c>
      <c r="X28" s="32"/>
      <c r="Y28" s="32"/>
    </row>
    <row r="29" spans="2:25" x14ac:dyDescent="0.2">
      <c r="B29" s="64" t="s">
        <v>19</v>
      </c>
      <c r="C29" s="24"/>
      <c r="D29" s="25"/>
      <c r="E29" s="24"/>
      <c r="F29" s="30"/>
      <c r="G29" s="2"/>
      <c r="H29" s="2"/>
      <c r="X29" s="32"/>
    </row>
    <row r="30" spans="2:25" x14ac:dyDescent="0.2">
      <c r="B30" s="64"/>
      <c r="C30" s="28"/>
      <c r="D30" s="29"/>
      <c r="E30" s="28"/>
      <c r="F30" s="30"/>
      <c r="G30" s="2"/>
      <c r="H30" s="2"/>
      <c r="X30" s="32"/>
    </row>
    <row r="31" spans="2:25" x14ac:dyDescent="0.2">
      <c r="B31" s="27" t="s">
        <v>20</v>
      </c>
      <c r="C31" s="41">
        <f>+'[2]Tabla ABRIL 2022'!D491</f>
        <v>234350266.76797277</v>
      </c>
      <c r="D31" s="42"/>
      <c r="E31" s="41">
        <f>+'[2]Tabla ABRIL 2022'!C491</f>
        <v>247746317.96140826</v>
      </c>
      <c r="F31" s="30">
        <f>+C31/$C$40</f>
        <v>0.76557924519992926</v>
      </c>
      <c r="G31" s="2">
        <f>+C31/E31-1</f>
        <v>-5.4071645962957215E-2</v>
      </c>
      <c r="H31" s="2">
        <f t="shared" si="0"/>
        <v>-5.4071645962957215E-2</v>
      </c>
      <c r="I31" s="2">
        <f>+C31/$C$40</f>
        <v>0.76557924519992926</v>
      </c>
      <c r="J31" s="3">
        <f>+E31-C31</f>
        <v>13396051.19343549</v>
      </c>
      <c r="X31" s="32"/>
      <c r="Y31" s="32"/>
    </row>
    <row r="32" spans="2:25" x14ac:dyDescent="0.2">
      <c r="B32" s="27" t="s">
        <v>21</v>
      </c>
      <c r="C32" s="43">
        <f>+'[2]Tabla ABRIL 2022'!D468</f>
        <v>60532068.12523441</v>
      </c>
      <c r="D32" s="44"/>
      <c r="E32" s="43">
        <v>60040141.235234417</v>
      </c>
      <c r="F32" s="30">
        <f>+C32/$C$40</f>
        <v>0.1977471400601834</v>
      </c>
      <c r="G32" s="2">
        <f>+C32/E32-1</f>
        <v>8.1933000136134027E-3</v>
      </c>
      <c r="H32" s="2">
        <f t="shared" si="0"/>
        <v>8.1933000136134027E-3</v>
      </c>
      <c r="I32" s="2">
        <f>+C32/$C$40</f>
        <v>0.1977471400601834</v>
      </c>
      <c r="J32" s="3">
        <f>+E32-C32</f>
        <v>-491926.88999999315</v>
      </c>
      <c r="X32" s="32"/>
      <c r="Y32" s="32"/>
    </row>
    <row r="33" spans="2:25" ht="17.25" x14ac:dyDescent="0.2">
      <c r="B33" s="27" t="s">
        <v>22</v>
      </c>
      <c r="C33" s="45">
        <f>+'[2]Tabla ABRIL 2022'!D523</f>
        <v>4359800.25</v>
      </c>
      <c r="D33" s="46"/>
      <c r="E33" s="45">
        <f>+'[2]Tabla ABRIL 2022'!C523</f>
        <v>4359800.25</v>
      </c>
      <c r="F33" s="30">
        <f>+C33/$C$40</f>
        <v>1.4242666034266346E-2</v>
      </c>
      <c r="G33" s="2">
        <f>+C33/E33-1</f>
        <v>0</v>
      </c>
      <c r="H33" s="2">
        <f t="shared" si="0"/>
        <v>0</v>
      </c>
      <c r="I33" s="2">
        <f>+C33/$C$40</f>
        <v>1.4242666034266346E-2</v>
      </c>
      <c r="J33" s="3">
        <f>+E33-C33</f>
        <v>0</v>
      </c>
      <c r="X33" s="32"/>
    </row>
    <row r="34" spans="2:25" x14ac:dyDescent="0.2">
      <c r="B34" s="23" t="s">
        <v>23</v>
      </c>
      <c r="C34" s="47">
        <f>SUM(C31:C33)</f>
        <v>299242135.14320719</v>
      </c>
      <c r="D34" s="48"/>
      <c r="E34" s="47">
        <f>SUM(E31:E33)</f>
        <v>312146259.4466427</v>
      </c>
      <c r="F34" s="30"/>
      <c r="G34" s="2"/>
      <c r="H34" s="40">
        <f>+C34/E34-1</f>
        <v>-4.1339993393838204E-2</v>
      </c>
      <c r="X34" s="32"/>
    </row>
    <row r="35" spans="2:25" x14ac:dyDescent="0.2">
      <c r="B35" s="23"/>
      <c r="C35" s="47"/>
      <c r="D35" s="48"/>
      <c r="E35" s="47"/>
      <c r="F35" s="30"/>
      <c r="G35" s="2"/>
      <c r="H35" s="2"/>
      <c r="X35" s="32"/>
    </row>
    <row r="36" spans="2:25" x14ac:dyDescent="0.2">
      <c r="B36" s="23" t="s">
        <v>24</v>
      </c>
      <c r="C36" s="41"/>
      <c r="D36" s="42"/>
      <c r="E36" s="41"/>
      <c r="F36" s="30"/>
      <c r="G36" s="2"/>
      <c r="H36" s="2"/>
      <c r="I36" s="2">
        <f>+C31/C40</f>
        <v>0.76557924519992926</v>
      </c>
      <c r="X36" s="32"/>
    </row>
    <row r="37" spans="2:25" x14ac:dyDescent="0.2">
      <c r="B37" s="27" t="s">
        <v>25</v>
      </c>
      <c r="C37" s="41">
        <f>+'[2]Tabla ABRIL 2022'!D540</f>
        <v>6866302.6668757321</v>
      </c>
      <c r="D37" s="42"/>
      <c r="E37" s="41">
        <f>+'[2]Tabla ABRIL 2022'!C540</f>
        <v>6346919.6168757323</v>
      </c>
      <c r="F37" s="30">
        <f>+C37/$C$40</f>
        <v>2.2430948705620957E-2</v>
      </c>
      <c r="G37" s="2">
        <f>+C37/E37-1</f>
        <v>8.183230312528611E-2</v>
      </c>
      <c r="H37" s="2">
        <f t="shared" si="0"/>
        <v>8.183230312528611E-2</v>
      </c>
      <c r="I37" s="2">
        <f>+C37/$C$40</f>
        <v>2.2430948705620957E-2</v>
      </c>
      <c r="J37" s="3">
        <f>+E37-C37</f>
        <v>-519383.04999999981</v>
      </c>
      <c r="X37" s="32"/>
      <c r="Y37" s="32"/>
    </row>
    <row r="38" spans="2:25" x14ac:dyDescent="0.2">
      <c r="B38" s="23" t="s">
        <v>26</v>
      </c>
      <c r="C38" s="47">
        <f>+C37</f>
        <v>6866302.6668757321</v>
      </c>
      <c r="D38" s="48"/>
      <c r="E38" s="47">
        <f>SUM(E37)</f>
        <v>6346919.6168757323</v>
      </c>
      <c r="F38" s="30"/>
      <c r="G38" s="2"/>
      <c r="H38" s="2">
        <f t="shared" si="0"/>
        <v>8.183230312528611E-2</v>
      </c>
      <c r="X38" s="32"/>
    </row>
    <row r="39" spans="2:25" x14ac:dyDescent="0.2">
      <c r="B39" s="23"/>
      <c r="C39" s="47"/>
      <c r="D39" s="48"/>
      <c r="E39" s="47"/>
      <c r="F39" s="30"/>
      <c r="G39" s="2"/>
      <c r="H39" s="2"/>
      <c r="X39" s="32"/>
    </row>
    <row r="40" spans="2:25" x14ac:dyDescent="0.2">
      <c r="B40" s="23" t="s">
        <v>27</v>
      </c>
      <c r="C40" s="47">
        <f>+C34+C38</f>
        <v>306108437.81008291</v>
      </c>
      <c r="D40" s="48"/>
      <c r="E40" s="47">
        <f>+E34+E38</f>
        <v>318493179.0635184</v>
      </c>
      <c r="F40" s="30"/>
      <c r="G40" s="2">
        <f>+C40/E40-1</f>
        <v>-3.8885420685777272E-2</v>
      </c>
      <c r="H40" s="2">
        <f t="shared" si="0"/>
        <v>-3.8885420685777272E-2</v>
      </c>
      <c r="J40" s="3">
        <f>+E40-C40</f>
        <v>12384741.253435493</v>
      </c>
      <c r="X40" s="32"/>
      <c r="Y40" s="32"/>
    </row>
    <row r="41" spans="2:25" x14ac:dyDescent="0.2">
      <c r="B41" s="23"/>
      <c r="C41" s="47"/>
      <c r="D41" s="48"/>
      <c r="E41" s="47"/>
      <c r="F41" s="30"/>
      <c r="G41" s="2"/>
      <c r="H41" s="2"/>
      <c r="X41" s="32"/>
    </row>
    <row r="42" spans="2:25" x14ac:dyDescent="0.2">
      <c r="B42" s="23" t="s">
        <v>28</v>
      </c>
      <c r="C42" s="41"/>
      <c r="D42" s="42"/>
      <c r="E42" s="41"/>
      <c r="F42" s="30"/>
      <c r="G42" s="2"/>
      <c r="H42" s="2"/>
      <c r="X42" s="32"/>
    </row>
    <row r="43" spans="2:25" x14ac:dyDescent="0.2">
      <c r="B43" s="49" t="s">
        <v>29</v>
      </c>
      <c r="C43" s="50">
        <f>+E45</f>
        <v>112492313.36</v>
      </c>
      <c r="D43" s="50"/>
      <c r="E43" s="43">
        <v>113415170</v>
      </c>
      <c r="F43" s="51"/>
      <c r="H43" s="2">
        <f t="shared" si="0"/>
        <v>-8.1369770904544669E-3</v>
      </c>
      <c r="X43" s="32"/>
    </row>
    <row r="44" spans="2:25" x14ac:dyDescent="0.2">
      <c r="B44" s="49" t="s">
        <v>30</v>
      </c>
      <c r="C44" s="43">
        <f>+'[2]Est. de Rendimiento MES'!C43</f>
        <v>-8628421.1231444813</v>
      </c>
      <c r="D44" s="44"/>
      <c r="E44" s="43">
        <f>+'[2]NOTAS DEL MES'!E392</f>
        <v>-922856.64</v>
      </c>
      <c r="F44" s="51"/>
      <c r="H44" s="2">
        <f t="shared" si="0"/>
        <v>8.3496874261472307</v>
      </c>
      <c r="X44" s="32"/>
    </row>
    <row r="45" spans="2:25" x14ac:dyDescent="0.2">
      <c r="B45" s="23" t="s">
        <v>31</v>
      </c>
      <c r="C45" s="52">
        <f>SUM(C43:C44)</f>
        <v>103863892.23685552</v>
      </c>
      <c r="D45" s="50"/>
      <c r="E45" s="52">
        <f>SUM(E43:E44)</f>
        <v>112492313.36</v>
      </c>
      <c r="F45" s="51"/>
      <c r="H45" s="2">
        <f t="shared" si="0"/>
        <v>-7.670231738884814E-2</v>
      </c>
      <c r="X45" s="32"/>
    </row>
    <row r="46" spans="2:25" ht="15.75" thickBot="1" x14ac:dyDescent="0.25">
      <c r="B46" s="53" t="s">
        <v>32</v>
      </c>
      <c r="C46" s="54">
        <f>+C40+C45</f>
        <v>409972330.04693842</v>
      </c>
      <c r="D46" s="55"/>
      <c r="E46" s="54">
        <f>+E40+E45</f>
        <v>430985492.42351842</v>
      </c>
      <c r="F46" s="51"/>
      <c r="H46" s="2">
        <f t="shared" si="0"/>
        <v>-4.8756078211400489E-2</v>
      </c>
      <c r="X46" s="32"/>
    </row>
    <row r="47" spans="2:25" ht="15.75" hidden="1" thickTop="1" x14ac:dyDescent="0.2">
      <c r="C47" s="56">
        <f>+C46-C28</f>
        <v>0</v>
      </c>
      <c r="D47" s="57"/>
      <c r="E47" s="56">
        <f>+E46-E28</f>
        <v>0.11256188154220581</v>
      </c>
      <c r="F47" s="51"/>
      <c r="X47" s="32"/>
    </row>
    <row r="48" spans="2:25" ht="15.75" hidden="1" thickTop="1" x14ac:dyDescent="0.2">
      <c r="C48" s="58">
        <f>+C46-C28</f>
        <v>0</v>
      </c>
      <c r="D48" s="59"/>
      <c r="X48" s="32"/>
    </row>
    <row r="49" spans="3:5" ht="15.75" thickTop="1" x14ac:dyDescent="0.2">
      <c r="C49" s="58">
        <f>+C28-C46</f>
        <v>0</v>
      </c>
      <c r="D49" s="59"/>
      <c r="E49" s="58">
        <f>+E28-E46</f>
        <v>-0.11256188154220581</v>
      </c>
    </row>
    <row r="50" spans="3:5" x14ac:dyDescent="0.2">
      <c r="C50" s="58"/>
      <c r="D50" s="59"/>
      <c r="E50" s="61"/>
    </row>
    <row r="51" spans="3:5" x14ac:dyDescent="0.2">
      <c r="C51" s="58"/>
      <c r="D51" s="59"/>
      <c r="E51" s="62"/>
    </row>
    <row r="52" spans="3:5" x14ac:dyDescent="0.2">
      <c r="C52" s="58"/>
      <c r="D52" s="59"/>
    </row>
    <row r="53" spans="3:5" x14ac:dyDescent="0.2">
      <c r="C53" s="58"/>
      <c r="D53" s="59"/>
    </row>
    <row r="54" spans="3:5" x14ac:dyDescent="0.2">
      <c r="C54" s="58"/>
      <c r="D54" s="59"/>
    </row>
    <row r="55" spans="3:5" x14ac:dyDescent="0.2">
      <c r="C55" s="58"/>
      <c r="D55" s="59"/>
    </row>
    <row r="56" spans="3:5" x14ac:dyDescent="0.2">
      <c r="C56" s="58"/>
      <c r="D56" s="59"/>
    </row>
    <row r="57" spans="3:5" x14ac:dyDescent="0.2">
      <c r="C57" s="58"/>
      <c r="D57" s="59"/>
    </row>
    <row r="75" spans="2:2" x14ac:dyDescent="0.2">
      <c r="B75" s="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6" orientation="portrait" errors="NA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Situación MES</vt:lpstr>
      <vt:lpstr>Hoja1</vt:lpstr>
      <vt:lpstr>'Estado de Situación MES'!Área_de_impresión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Anel Sandra Paredes Grullón</cp:lastModifiedBy>
  <dcterms:created xsi:type="dcterms:W3CDTF">2022-07-15T18:05:54Z</dcterms:created>
  <dcterms:modified xsi:type="dcterms:W3CDTF">2022-07-19T16:37:04Z</dcterms:modified>
</cp:coreProperties>
</file>