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s-oai-003\Compartida OAI\BALANCE GENERAL\"/>
    </mc:Choice>
  </mc:AlternateContent>
  <bookViews>
    <workbookView xWindow="0" yWindow="0" windowWidth="20490" windowHeight="7950" firstSheet="1" activeTab="1"/>
  </bookViews>
  <sheets>
    <sheet name="Hoja1" sheetId="1" state="hidden" r:id="rId1"/>
    <sheet name="Estado de Situación MES" sheetId="2" r:id="rId2"/>
  </sheets>
  <externalReferences>
    <externalReference r:id="rId3"/>
    <externalReference r:id="rId4"/>
  </externalReferences>
  <definedNames>
    <definedName name="abanicos">#REF!</definedName>
    <definedName name="ahaha">#REF!</definedName>
    <definedName name="_xlnm.Print_Area" localSheetId="1">'Estado de Situación MES'!$B$1:$E$64</definedName>
    <definedName name="copia">#REF!</definedName>
    <definedName name="ddd">#REF!</definedName>
    <definedName name="dddd">#REF!</definedName>
    <definedName name="ddff">#REF!</definedName>
    <definedName name="E.D.007">#REF!</definedName>
    <definedName name="E.D.018">#REF!</definedName>
    <definedName name="E.D.031">#REF!</definedName>
    <definedName name="ed.007">#REF!</definedName>
    <definedName name="fbdkjsfn">#REF!</definedName>
    <definedName name="fdfdf">#REF!</definedName>
    <definedName name="ffddff">#REF!</definedName>
    <definedName name="fff">#REF!</definedName>
    <definedName name="FJDSFJKN">#REF!</definedName>
    <definedName name="NOMBRE">#REF!</definedName>
    <definedName name="Región">'[1]Criterios - No tocar'!$B$1:$K$1</definedName>
    <definedName name="Trimestre">'[1]Criterios - No tocar'!$M$2:$M$6</definedName>
    <definedName name="wend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5" i="2" l="1"/>
  <c r="C44" i="2"/>
  <c r="C43" i="2"/>
  <c r="C45" i="2" s="1"/>
  <c r="E38" i="2"/>
  <c r="C37" i="2"/>
  <c r="C38" i="2" s="1"/>
  <c r="E34" i="2"/>
  <c r="E40" i="2" s="1"/>
  <c r="E46" i="2" s="1"/>
  <c r="C33" i="2"/>
  <c r="G33" i="2" s="1"/>
  <c r="C32" i="2"/>
  <c r="G32" i="2" s="1"/>
  <c r="C31" i="2"/>
  <c r="G31" i="2" s="1"/>
  <c r="E26" i="2"/>
  <c r="E28" i="2" s="1"/>
  <c r="E49" i="2" s="1"/>
  <c r="C25" i="2"/>
  <c r="G25" i="2" s="1"/>
  <c r="C24" i="2"/>
  <c r="C26" i="2" s="1"/>
  <c r="E21" i="2"/>
  <c r="C20" i="2"/>
  <c r="G20" i="2" s="1"/>
  <c r="G19" i="2"/>
  <c r="C19" i="2"/>
  <c r="C18" i="2"/>
  <c r="C21" i="2" s="1"/>
  <c r="G21" i="2" l="1"/>
  <c r="C28" i="2"/>
  <c r="G26" i="2"/>
  <c r="E47" i="2"/>
  <c r="G24" i="2"/>
  <c r="G18" i="2"/>
  <c r="C34" i="2"/>
  <c r="G37" i="2"/>
  <c r="G34" i="2" l="1"/>
  <c r="C40" i="2"/>
  <c r="G28" i="2"/>
  <c r="C46" i="2" l="1"/>
  <c r="G40" i="2"/>
  <c r="C47" i="2" l="1"/>
  <c r="C48" i="2"/>
  <c r="C49" i="2"/>
</calcChain>
</file>

<file path=xl/sharedStrings.xml><?xml version="1.0" encoding="utf-8"?>
<sst xmlns="http://schemas.openxmlformats.org/spreadsheetml/2006/main" count="34" uniqueCount="34">
  <si>
    <t>SERVICIO NACIONAL DE SALUD</t>
  </si>
  <si>
    <t>INSTITUTO NACIONAL DEL CÁNCER ROSA EMILIA SÁNCHEZ PÉREZ DE TAVARES</t>
  </si>
  <si>
    <t>INCART</t>
  </si>
  <si>
    <t>ESTADO DE SITUACION FINANCIERA</t>
  </si>
  <si>
    <t>AL 30 de SEPTIEMBRE 2022</t>
  </si>
  <si>
    <t>(Valores expresados en pesos dominicanos-RD$)</t>
  </si>
  <si>
    <t>SEPTIEMBRE 2022.</t>
  </si>
  <si>
    <t>AGOSTO 2022.</t>
  </si>
  <si>
    <t>%</t>
  </si>
  <si>
    <t>Activos</t>
  </si>
  <si>
    <t>Activos corrientes</t>
  </si>
  <si>
    <t xml:space="preserve">Efectivo y equivalente de efectivo (Notas 7) </t>
  </si>
  <si>
    <t>Cuenta por cobrar a corto plazo (Notas 8)</t>
  </si>
  <si>
    <t xml:space="preserve"> Inventarios (Nota 9)</t>
  </si>
  <si>
    <t>Total activos corrientes</t>
  </si>
  <si>
    <t>Activos no corrientes</t>
  </si>
  <si>
    <t>Propiedad, planta y equipo neto (Nota 10)</t>
  </si>
  <si>
    <t xml:space="preserve"> Activos intangibles (Nota 11)</t>
  </si>
  <si>
    <t>Total activos no corrientes</t>
  </si>
  <si>
    <t>Total activos</t>
  </si>
  <si>
    <t>Pasivos   Pasivos corrientes</t>
  </si>
  <si>
    <t>Cuentas por pagar a corto plazo (Nota 12)</t>
  </si>
  <si>
    <t xml:space="preserve">Retenciones y acumulaciones por pagar (Nota 13) </t>
  </si>
  <si>
    <t>Otros pasivos corrientes (Nota 14)</t>
  </si>
  <si>
    <t>Total pasivos corrientes</t>
  </si>
  <si>
    <t>Pasivos no corrientes</t>
  </si>
  <si>
    <t xml:space="preserve"> Otros pasivos no corrientes (Nota 15)</t>
  </si>
  <si>
    <t>Total pasivos no corrientes</t>
  </si>
  <si>
    <t>Total pasivos</t>
  </si>
  <si>
    <t>Activos Netos/Patrimonio (Notas 16 y 17)</t>
  </si>
  <si>
    <t>Resultados positivos (ahorro)/negativo (desahorro) NOTA 16</t>
  </si>
  <si>
    <t>Resultados  Resultado acumulado (Nota 17)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</si>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</sst>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b/>
      <sz val="11.5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1.5"/>
      <color theme="1"/>
      <name val="Verdana"/>
      <family val="2"/>
    </font>
    <font>
      <sz val="12"/>
      <color rgb="FF231F20"/>
      <name val="Verdana"/>
      <family val="2"/>
    </font>
    <font>
      <b/>
      <sz val="11.5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sz val="12"/>
      <name val="Verdana"/>
      <family val="2"/>
    </font>
    <font>
      <b/>
      <sz val="12"/>
      <color theme="1"/>
      <name val="Verdana"/>
      <family val="2"/>
    </font>
    <font>
      <sz val="11.5"/>
      <name val="Verdana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8">
    <xf numFmtId="0" fontId="0" fillId="0" borderId="0" xfId="0"/>
    <xf numFmtId="164" fontId="0" fillId="0" borderId="0" xfId="2" applyFont="1" applyAlignment="1">
      <alignment horizontal="center"/>
    </xf>
    <xf numFmtId="9" fontId="0" fillId="0" borderId="0" xfId="1" applyFont="1" applyAlignment="1">
      <alignment horizontal="center"/>
    </xf>
    <xf numFmtId="164" fontId="0" fillId="0" borderId="0" xfId="2" applyFont="1" applyFill="1"/>
    <xf numFmtId="164" fontId="0" fillId="0" borderId="0" xfId="2" applyFont="1"/>
    <xf numFmtId="164" fontId="3" fillId="0" borderId="0" xfId="2" applyFont="1" applyAlignment="1">
      <alignment horizontal="center"/>
    </xf>
    <xf numFmtId="9" fontId="3" fillId="0" borderId="0" xfId="1" applyFont="1" applyAlignment="1">
      <alignment horizontal="center"/>
    </xf>
    <xf numFmtId="164" fontId="3" fillId="0" borderId="0" xfId="2" applyFont="1" applyFill="1" applyAlignment="1"/>
    <xf numFmtId="164" fontId="0" fillId="0" borderId="0" xfId="2" applyFont="1" applyAlignment="1"/>
    <xf numFmtId="0" fontId="0" fillId="0" borderId="0" xfId="0" applyFont="1" applyAlignment="1"/>
    <xf numFmtId="0" fontId="3" fillId="0" borderId="0" xfId="0" applyFont="1" applyAlignment="1">
      <alignment horizontal="center"/>
    </xf>
    <xf numFmtId="165" fontId="3" fillId="0" borderId="0" xfId="2" applyNumberFormat="1" applyFont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164" fontId="3" fillId="0" borderId="0" xfId="2" applyFont="1" applyFill="1" applyAlignment="1">
      <alignment horizontal="center"/>
    </xf>
    <xf numFmtId="0" fontId="5" fillId="0" borderId="0" xfId="0" applyFont="1" applyAlignment="1">
      <alignment vertical="center"/>
    </xf>
    <xf numFmtId="165" fontId="5" fillId="0" borderId="0" xfId="2" applyNumberFormat="1" applyFont="1" applyAlignment="1"/>
    <xf numFmtId="165" fontId="5" fillId="0" borderId="0" xfId="2" applyNumberFormat="1" applyFont="1" applyBorder="1" applyAlignment="1"/>
    <xf numFmtId="0" fontId="5" fillId="0" borderId="0" xfId="0" applyFont="1" applyAlignment="1">
      <alignment vertical="center" wrapText="1"/>
    </xf>
    <xf numFmtId="14" fontId="6" fillId="0" borderId="0" xfId="2" applyNumberFormat="1" applyFont="1" applyAlignment="1">
      <alignment horizontal="center" vertical="center" wrapText="1"/>
    </xf>
    <xf numFmtId="165" fontId="6" fillId="0" borderId="0" xfId="2" applyNumberFormat="1" applyFont="1" applyBorder="1" applyAlignment="1">
      <alignment horizontal="center" vertical="center" wrapText="1"/>
    </xf>
    <xf numFmtId="164" fontId="3" fillId="2" borderId="0" xfId="2" applyFont="1" applyFill="1" applyAlignment="1">
      <alignment horizontal="center"/>
    </xf>
    <xf numFmtId="1" fontId="6" fillId="0" borderId="0" xfId="2" applyNumberFormat="1" applyFont="1" applyAlignment="1">
      <alignment horizontal="center" vertical="center" wrapText="1"/>
    </xf>
    <xf numFmtId="165" fontId="6" fillId="0" borderId="0" xfId="2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5" fontId="5" fillId="0" borderId="0" xfId="2" applyNumberFormat="1" applyFont="1" applyAlignment="1">
      <alignment vertical="center" wrapText="1"/>
    </xf>
    <xf numFmtId="165" fontId="5" fillId="0" borderId="0" xfId="2" applyNumberFormat="1" applyFont="1" applyBorder="1" applyAlignment="1">
      <alignment vertical="center" wrapText="1"/>
    </xf>
    <xf numFmtId="164" fontId="7" fillId="0" borderId="0" xfId="2" applyFont="1" applyAlignment="1">
      <alignment horizontal="center"/>
    </xf>
    <xf numFmtId="9" fontId="7" fillId="0" borderId="0" xfId="1" applyFont="1" applyAlignment="1">
      <alignment horizontal="center"/>
    </xf>
    <xf numFmtId="164" fontId="7" fillId="0" borderId="0" xfId="2" applyFont="1" applyFill="1" applyAlignment="1"/>
    <xf numFmtId="164" fontId="7" fillId="0" borderId="0" xfId="2" applyFont="1" applyFill="1"/>
    <xf numFmtId="164" fontId="7" fillId="0" borderId="0" xfId="2" applyFont="1"/>
    <xf numFmtId="0" fontId="7" fillId="0" borderId="0" xfId="0" applyFont="1"/>
    <xf numFmtId="0" fontId="8" fillId="0" borderId="0" xfId="0" applyFont="1" applyAlignment="1">
      <alignment horizontal="left" vertical="center" wrapText="1"/>
    </xf>
    <xf numFmtId="165" fontId="8" fillId="0" borderId="0" xfId="2" applyNumberFormat="1" applyFont="1" applyAlignment="1">
      <alignment vertical="center" wrapText="1"/>
    </xf>
    <xf numFmtId="165" fontId="8" fillId="0" borderId="0" xfId="2" applyNumberFormat="1" applyFont="1" applyBorder="1" applyAlignment="1">
      <alignment vertical="center" wrapText="1"/>
    </xf>
    <xf numFmtId="9" fontId="7" fillId="0" borderId="0" xfId="1" applyFont="1" applyFill="1" applyAlignment="1">
      <alignment horizontal="center"/>
    </xf>
    <xf numFmtId="164" fontId="9" fillId="0" borderId="0" xfId="2" applyFont="1" applyFill="1" applyAlignment="1">
      <alignment vertical="center"/>
    </xf>
    <xf numFmtId="43" fontId="7" fillId="0" borderId="0" xfId="0" applyNumberFormat="1" applyFont="1"/>
    <xf numFmtId="165" fontId="8" fillId="0" borderId="0" xfId="2" applyNumberFormat="1" applyFont="1" applyAlignment="1">
      <alignment horizontal="left" vertical="center" wrapText="1"/>
    </xf>
    <xf numFmtId="165" fontId="8" fillId="0" borderId="0" xfId="2" applyNumberFormat="1" applyFont="1" applyBorder="1" applyAlignment="1">
      <alignment horizontal="left" vertical="center" wrapText="1"/>
    </xf>
    <xf numFmtId="165" fontId="6" fillId="0" borderId="1" xfId="2" applyNumberFormat="1" applyFont="1" applyBorder="1" applyAlignment="1">
      <alignment vertical="center" wrapText="1"/>
    </xf>
    <xf numFmtId="165" fontId="6" fillId="0" borderId="0" xfId="2" applyNumberFormat="1" applyFont="1" applyBorder="1" applyAlignment="1">
      <alignment vertical="center" wrapText="1"/>
    </xf>
    <xf numFmtId="165" fontId="10" fillId="0" borderId="0" xfId="2" applyNumberFormat="1" applyFont="1" applyAlignment="1">
      <alignment vertical="center" wrapText="1"/>
    </xf>
    <xf numFmtId="165" fontId="10" fillId="0" borderId="0" xfId="2" applyNumberFormat="1" applyFont="1" applyBorder="1" applyAlignment="1">
      <alignment vertical="center" wrapText="1"/>
    </xf>
    <xf numFmtId="165" fontId="8" fillId="0" borderId="0" xfId="2" applyNumberFormat="1" applyFont="1" applyFill="1" applyAlignment="1">
      <alignment vertical="center" wrapText="1"/>
    </xf>
    <xf numFmtId="9" fontId="7" fillId="2" borderId="0" xfId="1" applyFont="1" applyFill="1" applyAlignment="1">
      <alignment horizontal="center"/>
    </xf>
    <xf numFmtId="10" fontId="7" fillId="0" borderId="0" xfId="1" applyNumberFormat="1" applyFont="1" applyAlignment="1">
      <alignment horizontal="center"/>
    </xf>
    <xf numFmtId="165" fontId="11" fillId="0" borderId="0" xfId="2" applyNumberFormat="1" applyFont="1" applyAlignment="1">
      <alignment vertical="center" wrapText="1"/>
    </xf>
    <xf numFmtId="165" fontId="11" fillId="0" borderId="0" xfId="2" applyNumberFormat="1" applyFont="1" applyBorder="1" applyAlignment="1">
      <alignment vertical="center" wrapText="1"/>
    </xf>
    <xf numFmtId="165" fontId="11" fillId="0" borderId="0" xfId="2" applyNumberFormat="1" applyFont="1" applyFill="1" applyAlignment="1">
      <alignment vertical="center" wrapText="1"/>
    </xf>
    <xf numFmtId="165" fontId="11" fillId="0" borderId="0" xfId="2" applyNumberFormat="1" applyFont="1" applyFill="1" applyBorder="1" applyAlignment="1">
      <alignment vertical="center" wrapText="1"/>
    </xf>
    <xf numFmtId="165" fontId="11" fillId="0" borderId="2" xfId="2" applyNumberFormat="1" applyFont="1" applyBorder="1" applyAlignment="1">
      <alignment vertical="center" wrapText="1"/>
    </xf>
    <xf numFmtId="165" fontId="12" fillId="0" borderId="0" xfId="2" applyNumberFormat="1" applyFont="1" applyAlignment="1">
      <alignment vertical="center" wrapText="1"/>
    </xf>
    <xf numFmtId="165" fontId="12" fillId="0" borderId="0" xfId="2" applyNumberFormat="1" applyFont="1" applyBorder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165" fontId="13" fillId="0" borderId="0" xfId="2" applyNumberFormat="1" applyFont="1" applyBorder="1" applyAlignment="1">
      <alignment vertical="center" wrapText="1"/>
    </xf>
    <xf numFmtId="164" fontId="7" fillId="0" borderId="0" xfId="2" applyFont="1" applyFill="1" applyAlignment="1">
      <alignment horizontal="center"/>
    </xf>
    <xf numFmtId="165" fontId="13" fillId="0" borderId="3" xfId="2" applyNumberFormat="1" applyFont="1" applyBorder="1" applyAlignment="1">
      <alignment vertical="center" wrapText="1"/>
    </xf>
    <xf numFmtId="0" fontId="14" fillId="0" borderId="0" xfId="0" applyFont="1" applyAlignment="1">
      <alignment vertical="center"/>
    </xf>
    <xf numFmtId="165" fontId="13" fillId="0" borderId="4" xfId="2" applyNumberFormat="1" applyFont="1" applyBorder="1"/>
    <xf numFmtId="165" fontId="13" fillId="0" borderId="0" xfId="2" applyNumberFormat="1" applyFont="1" applyBorder="1"/>
    <xf numFmtId="165" fontId="11" fillId="3" borderId="0" xfId="2" applyNumberFormat="1" applyFont="1" applyFill="1"/>
    <xf numFmtId="165" fontId="11" fillId="3" borderId="0" xfId="2" applyNumberFormat="1" applyFont="1" applyFill="1" applyBorder="1"/>
    <xf numFmtId="0" fontId="7" fillId="0" borderId="0" xfId="0" applyFont="1" applyAlignment="1">
      <alignment vertical="center"/>
    </xf>
    <xf numFmtId="165" fontId="15" fillId="0" borderId="0" xfId="2" applyNumberFormat="1" applyFont="1"/>
    <xf numFmtId="165" fontId="15" fillId="0" borderId="0" xfId="2" applyNumberFormat="1" applyFont="1" applyBorder="1"/>
    <xf numFmtId="165" fontId="7" fillId="0" borderId="0" xfId="2" applyNumberFormat="1" applyFont="1"/>
    <xf numFmtId="164" fontId="15" fillId="0" borderId="0" xfId="2" applyFont="1"/>
    <xf numFmtId="43" fontId="7" fillId="0" borderId="0" xfId="2" applyNumberFormat="1" applyFont="1"/>
    <xf numFmtId="0" fontId="0" fillId="0" borderId="0" xfId="0" applyAlignment="1">
      <alignment vertical="center"/>
    </xf>
    <xf numFmtId="165" fontId="16" fillId="0" borderId="0" xfId="2" applyNumberFormat="1" applyFont="1"/>
    <xf numFmtId="165" fontId="16" fillId="0" borderId="0" xfId="2" applyNumberFormat="1" applyFont="1" applyBorder="1"/>
    <xf numFmtId="165" fontId="0" fillId="0" borderId="0" xfId="2" applyNumberFormat="1" applyFont="1"/>
    <xf numFmtId="165" fontId="0" fillId="0" borderId="0" xfId="2" applyNumberFormat="1" applyFont="1" applyBorder="1"/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Millares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0</xdr:row>
      <xdr:rowOff>0</xdr:rowOff>
    </xdr:from>
    <xdr:to>
      <xdr:col>1</xdr:col>
      <xdr:colOff>2924967</xdr:colOff>
      <xdr:row>4</xdr:row>
      <xdr:rowOff>19050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4" y="0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854530</xdr:colOff>
      <xdr:row>0</xdr:row>
      <xdr:rowOff>0</xdr:rowOff>
    </xdr:from>
    <xdr:to>
      <xdr:col>5</xdr:col>
      <xdr:colOff>462848</xdr:colOff>
      <xdr:row>4</xdr:row>
      <xdr:rowOff>40821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7302955" y="0"/>
          <a:ext cx="3427843" cy="8028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792955</xdr:colOff>
      <xdr:row>50</xdr:row>
      <xdr:rowOff>92868</xdr:rowOff>
    </xdr:from>
    <xdr:to>
      <xdr:col>4</xdr:col>
      <xdr:colOff>1626393</xdr:colOff>
      <xdr:row>63</xdr:row>
      <xdr:rowOff>82432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07330" y="9303543"/>
          <a:ext cx="8605838" cy="24089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okasta.burgos\Desktop\Estados%20financieros\2022\SEPTIEMBRE\ESTADO%20FINANCIERO%20DE%20SEPTIEMBRE%202022%205.10.22%20y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ANUAL"/>
      <sheetName val="TABLAACUMULADO"/>
      <sheetName val="Hoja4"/>
      <sheetName val="DATA ACUM"/>
      <sheetName val="Hoja11"/>
      <sheetName val="TABLAACUMU"/>
      <sheetName val="EST.RENDIM.ACUMULADO"/>
      <sheetName val="Estado de Situación Comparat"/>
      <sheetName val="Est. de Rendimiento Comparat"/>
      <sheetName val="Cambio del Patrimonio f."/>
      <sheetName val="Flujo de Efectivo semestre"/>
      <sheetName val="Estado Comparativo importes pr."/>
      <sheetName val="NOTA ACUMULADA"/>
      <sheetName val="Hoja2"/>
      <sheetName val="Hoja8"/>
      <sheetName val="Hoja9"/>
      <sheetName val="Hoja6"/>
      <sheetName val="Cambio del Patrimonio"/>
      <sheetName val="PPNE6 ENERO -JUNIO-2022 "/>
      <sheetName val="COMISION"/>
      <sheetName val="Hoja10"/>
      <sheetName val="Estado de Situación MES"/>
      <sheetName val="Est. de Rendimiento MES"/>
      <sheetName val="Flujo de Efectivo mes"/>
      <sheetName val="DIARIO ACUMULADO"/>
      <sheetName val="NOTAS DEL MES"/>
      <sheetName val="Hoja13"/>
      <sheetName val="Tabla Septiembre 2022"/>
      <sheetName val="DIARIO GENERAL SEPTIEMBRE 2022"/>
      <sheetName val="PPNE6SEPTIEMBRE 2022"/>
      <sheetName val="Hoja12"/>
      <sheetName val="NOTAS DEL MES (2)"/>
      <sheetName val="Hoja14"/>
      <sheetName val="Plantilla Presupuesto"/>
      <sheetName val="ingresos"/>
      <sheetName val="indicadores"/>
      <sheetName val="cartera"/>
      <sheetName val="Flujo de Efectivo anual cruce"/>
      <sheetName val="Flujo de Efectivo anual"/>
      <sheetName val="PPNE6 ENERO-DICIEMBRE- 2019"/>
      <sheetName val="Hoja1"/>
      <sheetName val="Flujo de Efectivo año"/>
      <sheetName val="Flujo de Efectivo CRUCEmes"/>
      <sheetName val="Hoja3"/>
      <sheetName val="Dynamics Enum Cache"/>
      <sheetName val="PRESUPUESTO"/>
      <sheetName val="Flujo de Efectivo CRUCE ACUMULA"/>
      <sheetName val="junio"/>
      <sheetName val="Hoja5"/>
      <sheetName val="Cambio del Patrimonio MES"/>
      <sheetName val="PPNE6 DIC-2020"/>
      <sheetName val="Relacion de caja chica dic.2021"/>
      <sheetName val="ppn6 2020"/>
      <sheetName val="Hoja7"/>
      <sheetName val="PPNE6 DIC-2019"/>
      <sheetName val="EJECUCIÓN MAYO 19"/>
      <sheetName val="EJECUCION SEMESTRE"/>
      <sheetName val="EJECUCION ABRIL.19"/>
      <sheetName val="Flujo de Efectivo cruce ener"/>
      <sheetName val="anticipos"/>
      <sheetName val="CXC FUNC Y EMP. act)"/>
      <sheetName val="cxp sector privado"/>
      <sheetName val="cxp sector Publico "/>
      <sheetName val="CXC FUNC Y E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03">
          <cell r="B103">
            <v>67065214.969137251</v>
          </cell>
        </row>
        <row r="136">
          <cell r="B136">
            <v>215434507.81170887</v>
          </cell>
        </row>
        <row r="177">
          <cell r="B177">
            <v>104486546.73794158</v>
          </cell>
        </row>
        <row r="206">
          <cell r="D206">
            <v>69739980.461701676</v>
          </cell>
        </row>
        <row r="219">
          <cell r="D219">
            <v>1505389.410000002</v>
          </cell>
        </row>
        <row r="240">
          <cell r="B240">
            <v>211084190.68440878</v>
          </cell>
        </row>
        <row r="283">
          <cell r="B283">
            <v>101353111.53180395</v>
          </cell>
        </row>
        <row r="302">
          <cell r="B302">
            <v>4359800.25</v>
          </cell>
        </row>
        <row r="318">
          <cell r="B318">
            <v>7823873.8102425477</v>
          </cell>
        </row>
        <row r="340">
          <cell r="B340">
            <v>122018393</v>
          </cell>
        </row>
        <row r="342">
          <cell r="B342">
            <v>11592269.923714364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B5:Y75"/>
  <sheetViews>
    <sheetView showGridLines="0" tabSelected="1" view="pageBreakPreview" topLeftCell="A43" zoomScale="80" zoomScaleNormal="80" zoomScaleSheetLayoutView="80" zoomScalePageLayoutView="25" workbookViewId="0">
      <selection activeCell="H14" sqref="H14"/>
    </sheetView>
  </sheetViews>
  <sheetFormatPr baseColWidth="10" defaultColWidth="11.42578125" defaultRowHeight="15" x14ac:dyDescent="0.25"/>
  <cols>
    <col min="1" max="1" width="10.7109375" customWidth="1"/>
    <col min="2" max="2" width="86" style="69" customWidth="1"/>
    <col min="3" max="3" width="25.28515625" style="72" customWidth="1"/>
    <col min="4" max="4" width="5.28515625" style="73" customWidth="1"/>
    <col min="5" max="5" width="26.7109375" style="72" customWidth="1"/>
    <col min="6" max="6" width="10.42578125" style="1" customWidth="1"/>
    <col min="7" max="7" width="10.85546875" style="1" hidden="1" customWidth="1"/>
    <col min="8" max="8" width="19" style="1" customWidth="1"/>
    <col min="9" max="9" width="6.7109375" style="2" customWidth="1"/>
    <col min="10" max="10" width="28.42578125" style="3" customWidth="1"/>
    <col min="11" max="11" width="25.7109375" style="4" customWidth="1"/>
    <col min="12" max="12" width="28.140625" style="4" customWidth="1"/>
    <col min="13" max="13" width="9.140625" style="4" customWidth="1"/>
    <col min="14" max="14" width="21.140625" style="4" customWidth="1"/>
    <col min="15" max="15" width="11.7109375" style="4" customWidth="1"/>
    <col min="16" max="16" width="29.85546875" style="4" customWidth="1"/>
    <col min="17" max="17" width="19.7109375" style="4" customWidth="1"/>
    <col min="18" max="18" width="21.85546875" style="4" customWidth="1"/>
    <col min="19" max="19" width="23.42578125" style="4" customWidth="1"/>
    <col min="20" max="20" width="22.5703125" style="4" customWidth="1"/>
    <col min="21" max="21" width="26.28515625" style="4" customWidth="1"/>
    <col min="22" max="22" width="19.28515625" style="4" customWidth="1"/>
    <col min="23" max="23" width="31.28515625" style="4" customWidth="1"/>
    <col min="24" max="24" width="22.28515625" customWidth="1"/>
    <col min="25" max="25" width="18.7109375" bestFit="1" customWidth="1"/>
  </cols>
  <sheetData>
    <row r="5" spans="2:23" ht="15.75" x14ac:dyDescent="0.25">
      <c r="B5" s="75" t="s">
        <v>0</v>
      </c>
      <c r="C5" s="75"/>
      <c r="D5" s="75"/>
      <c r="E5" s="75"/>
    </row>
    <row r="6" spans="2:23" x14ac:dyDescent="0.25">
      <c r="B6" s="76" t="s">
        <v>1</v>
      </c>
      <c r="C6" s="76"/>
      <c r="D6" s="76"/>
      <c r="E6" s="76"/>
    </row>
    <row r="7" spans="2:23" s="9" customFormat="1" ht="15.75" x14ac:dyDescent="0.25">
      <c r="B7" s="75" t="s">
        <v>2</v>
      </c>
      <c r="C7" s="75"/>
      <c r="D7" s="75"/>
      <c r="E7" s="75"/>
      <c r="F7" s="5"/>
      <c r="G7" s="5"/>
      <c r="H7" s="5"/>
      <c r="I7" s="6"/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2:23" s="9" customFormat="1" ht="15.75" x14ac:dyDescent="0.25">
      <c r="B8" s="75" t="s">
        <v>3</v>
      </c>
      <c r="C8" s="75"/>
      <c r="D8" s="75"/>
      <c r="E8" s="75"/>
      <c r="F8" s="5"/>
      <c r="G8" s="5"/>
      <c r="H8" s="5"/>
      <c r="I8" s="6"/>
      <c r="J8" s="7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2:23" s="9" customFormat="1" ht="15.75" x14ac:dyDescent="0.25">
      <c r="B9" s="75" t="s">
        <v>4</v>
      </c>
      <c r="C9" s="75"/>
      <c r="D9" s="75"/>
      <c r="E9" s="75"/>
      <c r="F9" s="5"/>
      <c r="G9" s="5"/>
      <c r="H9" s="5"/>
      <c r="I9" s="6"/>
      <c r="J9" s="7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2:23" s="9" customFormat="1" x14ac:dyDescent="0.25">
      <c r="B10" s="77" t="s">
        <v>5</v>
      </c>
      <c r="C10" s="77"/>
      <c r="D10" s="77"/>
      <c r="E10" s="77"/>
      <c r="F10" s="5"/>
      <c r="G10" s="5"/>
      <c r="H10" s="5"/>
      <c r="I10" s="6"/>
      <c r="J10" s="7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2:23" s="9" customFormat="1" x14ac:dyDescent="0.25">
      <c r="B11" s="10"/>
      <c r="C11" s="11"/>
      <c r="D11" s="12"/>
      <c r="E11" s="11"/>
      <c r="F11" s="5"/>
      <c r="G11" s="5"/>
      <c r="H11" s="5"/>
      <c r="I11" s="6"/>
      <c r="J11" s="7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2:23" s="9" customFormat="1" ht="15" hidden="1" customHeight="1" x14ac:dyDescent="0.25">
      <c r="B12" s="10"/>
      <c r="C12" s="11"/>
      <c r="D12" s="12"/>
      <c r="E12" s="11"/>
      <c r="F12" s="5"/>
      <c r="G12" s="5"/>
      <c r="H12" s="5"/>
      <c r="I12" s="6"/>
      <c r="J12" s="13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2:23" s="9" customFormat="1" ht="15.75" x14ac:dyDescent="0.25">
      <c r="B13" s="14"/>
      <c r="C13" s="15"/>
      <c r="D13" s="16"/>
      <c r="E13" s="15"/>
      <c r="F13" s="5"/>
      <c r="G13" s="5"/>
      <c r="H13" s="5"/>
      <c r="I13" s="6"/>
      <c r="J13" s="13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2:23" s="9" customFormat="1" ht="30" x14ac:dyDescent="0.25">
      <c r="B14" s="17"/>
      <c r="C14" s="18" t="s">
        <v>6</v>
      </c>
      <c r="D14" s="19"/>
      <c r="E14" s="18" t="s">
        <v>7</v>
      </c>
      <c r="F14" s="5"/>
      <c r="G14" s="20" t="s">
        <v>8</v>
      </c>
      <c r="H14" s="5"/>
      <c r="I14" s="6"/>
      <c r="J14" s="13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2:23" s="9" customFormat="1" x14ac:dyDescent="0.25">
      <c r="B15" s="17"/>
      <c r="C15" s="21"/>
      <c r="D15" s="19"/>
      <c r="E15" s="22"/>
      <c r="F15" s="5"/>
      <c r="G15" s="5"/>
      <c r="H15" s="5"/>
      <c r="I15" s="6"/>
      <c r="J15" s="13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2:23" s="9" customFormat="1" x14ac:dyDescent="0.25">
      <c r="B16" s="23" t="s">
        <v>9</v>
      </c>
      <c r="C16" s="24"/>
      <c r="D16" s="25"/>
      <c r="E16" s="24"/>
      <c r="F16" s="26"/>
      <c r="G16" s="26"/>
      <c r="H16" s="26"/>
      <c r="I16" s="27"/>
      <c r="J16" s="2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2:25" s="31" customFormat="1" x14ac:dyDescent="0.2">
      <c r="B17" s="23" t="s">
        <v>10</v>
      </c>
      <c r="C17" s="24"/>
      <c r="D17" s="25"/>
      <c r="E17" s="24"/>
      <c r="F17" s="26"/>
      <c r="G17" s="26"/>
      <c r="H17" s="26"/>
      <c r="I17" s="27"/>
      <c r="J17" s="29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</row>
    <row r="18" spans="2:25" s="31" customFormat="1" x14ac:dyDescent="0.2">
      <c r="B18" s="32" t="s">
        <v>11</v>
      </c>
      <c r="C18" s="33">
        <f>+'[2]NOTAS DEL MES'!B103</f>
        <v>67065214.969137251</v>
      </c>
      <c r="D18" s="34"/>
      <c r="E18" s="33">
        <v>80899307.31413728</v>
      </c>
      <c r="F18" s="35"/>
      <c r="G18" s="27">
        <f>+C18/E18-1</f>
        <v>-0.17100384174219618</v>
      </c>
      <c r="H18" s="26"/>
      <c r="I18" s="27"/>
      <c r="J18" s="29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6"/>
      <c r="W18" s="30"/>
      <c r="X18" s="37"/>
      <c r="Y18" s="37"/>
    </row>
    <row r="19" spans="2:25" s="31" customFormat="1" x14ac:dyDescent="0.2">
      <c r="B19" s="32" t="s">
        <v>12</v>
      </c>
      <c r="C19" s="33">
        <f>+'[2]NOTAS DEL MES'!B136</f>
        <v>215434507.81170887</v>
      </c>
      <c r="D19" s="34"/>
      <c r="E19" s="33">
        <v>211510254.84159434</v>
      </c>
      <c r="F19" s="35"/>
      <c r="G19" s="27">
        <f t="shared" ref="G19:G20" si="0">+C19/E19-1</f>
        <v>1.8553487976521454E-2</v>
      </c>
      <c r="H19" s="27"/>
      <c r="I19" s="27"/>
      <c r="J19" s="29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7"/>
      <c r="Y19" s="37"/>
    </row>
    <row r="20" spans="2:25" s="31" customFormat="1" x14ac:dyDescent="0.2">
      <c r="B20" s="32" t="s">
        <v>13</v>
      </c>
      <c r="C20" s="38">
        <f>+'[2]NOTAS DEL MES'!B177</f>
        <v>104486546.73794158</v>
      </c>
      <c r="D20" s="39"/>
      <c r="E20" s="38">
        <v>102330980.48963618</v>
      </c>
      <c r="F20" s="35"/>
      <c r="G20" s="27">
        <f t="shared" si="0"/>
        <v>2.1064649610424757E-2</v>
      </c>
      <c r="H20" s="27"/>
      <c r="I20" s="27"/>
      <c r="J20" s="29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7"/>
      <c r="Y20" s="37"/>
    </row>
    <row r="21" spans="2:25" s="31" customFormat="1" ht="15.75" thickBot="1" x14ac:dyDescent="0.25">
      <c r="B21" s="23" t="s">
        <v>14</v>
      </c>
      <c r="C21" s="40">
        <f>SUM(C18:C20)</f>
        <v>386986269.51878768</v>
      </c>
      <c r="D21" s="41"/>
      <c r="E21" s="40">
        <f>SUM(E18:E20)</f>
        <v>394740542.6453678</v>
      </c>
      <c r="F21" s="35"/>
      <c r="G21" s="27">
        <f>+C21/E21-1</f>
        <v>-1.9643974430937794E-2</v>
      </c>
      <c r="H21" s="27"/>
      <c r="I21" s="27"/>
      <c r="J21" s="29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7"/>
    </row>
    <row r="22" spans="2:25" s="31" customFormat="1" x14ac:dyDescent="0.2">
      <c r="B22" s="23"/>
      <c r="C22" s="42"/>
      <c r="D22" s="43"/>
      <c r="E22" s="42"/>
      <c r="F22" s="35"/>
      <c r="G22" s="27"/>
      <c r="H22" s="27"/>
      <c r="I22" s="27"/>
      <c r="J22" s="29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7"/>
    </row>
    <row r="23" spans="2:25" s="31" customFormat="1" x14ac:dyDescent="0.2">
      <c r="B23" s="23" t="s">
        <v>15</v>
      </c>
      <c r="C23" s="42"/>
      <c r="D23" s="43"/>
      <c r="E23" s="42"/>
      <c r="F23" s="35"/>
      <c r="G23" s="27"/>
      <c r="H23" s="27"/>
      <c r="I23" s="27"/>
      <c r="J23" s="29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7"/>
    </row>
    <row r="24" spans="2:25" s="31" customFormat="1" x14ac:dyDescent="0.2">
      <c r="B24" s="32" t="s">
        <v>16</v>
      </c>
      <c r="C24" s="44">
        <f>+'[2]NOTAS DEL MES'!D206</f>
        <v>69739980.461701676</v>
      </c>
      <c r="D24" s="34"/>
      <c r="E24" s="44">
        <v>70547343</v>
      </c>
      <c r="F24" s="35"/>
      <c r="G24" s="27">
        <f>+C24/E24-1</f>
        <v>-1.1444265708183021E-2</v>
      </c>
      <c r="H24" s="27"/>
      <c r="I24" s="27"/>
      <c r="J24" s="29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7"/>
      <c r="Y24" s="37"/>
    </row>
    <row r="25" spans="2:25" s="31" customFormat="1" x14ac:dyDescent="0.2">
      <c r="B25" s="32" t="s">
        <v>17</v>
      </c>
      <c r="C25" s="33">
        <f>+'[2]NOTAS DEL MES'!D219</f>
        <v>1505389.410000002</v>
      </c>
      <c r="D25" s="34"/>
      <c r="E25" s="33">
        <v>1505389.410000002</v>
      </c>
      <c r="F25" s="35"/>
      <c r="G25" s="27">
        <f t="shared" ref="G25:G26" si="1">+C25/E25-1</f>
        <v>0</v>
      </c>
      <c r="H25" s="27"/>
      <c r="I25" s="27"/>
      <c r="J25" s="29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7"/>
    </row>
    <row r="26" spans="2:25" s="31" customFormat="1" x14ac:dyDescent="0.2">
      <c r="B26" s="23" t="s">
        <v>18</v>
      </c>
      <c r="C26" s="42">
        <f>SUM(C24:C25)</f>
        <v>71245369.871701673</v>
      </c>
      <c r="D26" s="43"/>
      <c r="E26" s="42">
        <f>SUM(E24:E25)</f>
        <v>72052732.409999996</v>
      </c>
      <c r="F26" s="35"/>
      <c r="G26" s="27">
        <f t="shared" si="1"/>
        <v>-1.1205161987531631E-2</v>
      </c>
      <c r="H26" s="27"/>
      <c r="I26" s="27"/>
      <c r="J26" s="29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7"/>
    </row>
    <row r="27" spans="2:25" s="31" customFormat="1" x14ac:dyDescent="0.2">
      <c r="B27" s="23"/>
      <c r="C27" s="42"/>
      <c r="D27" s="43"/>
      <c r="E27" s="42"/>
      <c r="F27" s="35"/>
      <c r="G27" s="27"/>
      <c r="H27" s="27"/>
      <c r="I27" s="27"/>
      <c r="J27" s="29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7"/>
    </row>
    <row r="28" spans="2:25" s="31" customFormat="1" ht="15.75" thickBot="1" x14ac:dyDescent="0.25">
      <c r="B28" s="23" t="s">
        <v>19</v>
      </c>
      <c r="C28" s="40">
        <f>+C26+C21</f>
        <v>458231639.39048934</v>
      </c>
      <c r="D28" s="41"/>
      <c r="E28" s="40">
        <f>+E26+E21</f>
        <v>466793275.05536783</v>
      </c>
      <c r="F28" s="35"/>
      <c r="G28" s="45">
        <f>+C28/E28-1</f>
        <v>-1.834138605330804E-2</v>
      </c>
      <c r="H28" s="46"/>
      <c r="I28" s="27"/>
      <c r="J28" s="29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7"/>
      <c r="Y28" s="37"/>
    </row>
    <row r="29" spans="2:25" s="31" customFormat="1" x14ac:dyDescent="0.2">
      <c r="B29" s="74" t="s">
        <v>20</v>
      </c>
      <c r="C29" s="24"/>
      <c r="D29" s="25"/>
      <c r="E29" s="24"/>
      <c r="F29" s="35"/>
      <c r="G29" s="27"/>
      <c r="H29" s="27"/>
      <c r="I29" s="27"/>
      <c r="J29" s="29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7"/>
    </row>
    <row r="30" spans="2:25" s="31" customFormat="1" x14ac:dyDescent="0.2">
      <c r="B30" s="74"/>
      <c r="C30" s="33"/>
      <c r="D30" s="34"/>
      <c r="E30" s="33"/>
      <c r="F30" s="35"/>
      <c r="G30" s="27"/>
      <c r="H30" s="27"/>
      <c r="I30" s="27"/>
      <c r="J30" s="29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7"/>
    </row>
    <row r="31" spans="2:25" s="31" customFormat="1" x14ac:dyDescent="0.2">
      <c r="B31" s="32" t="s">
        <v>21</v>
      </c>
      <c r="C31" s="47">
        <f>+'[2]NOTAS DEL MES'!B240</f>
        <v>211084190.68440878</v>
      </c>
      <c r="D31" s="48"/>
      <c r="E31" s="47">
        <v>228504231</v>
      </c>
      <c r="F31" s="35"/>
      <c r="G31" s="27">
        <f>+C31/E31-1</f>
        <v>-7.6235088686787633E-2</v>
      </c>
      <c r="H31" s="27"/>
      <c r="I31" s="27"/>
      <c r="J31" s="29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7"/>
      <c r="Y31" s="37"/>
    </row>
    <row r="32" spans="2:25" s="31" customFormat="1" x14ac:dyDescent="0.2">
      <c r="B32" s="32" t="s">
        <v>22</v>
      </c>
      <c r="C32" s="49">
        <f>+'[2]NOTAS DEL MES'!B283</f>
        <v>101353111.53180395</v>
      </c>
      <c r="D32" s="50"/>
      <c r="E32" s="49">
        <v>99483126</v>
      </c>
      <c r="F32" s="35"/>
      <c r="G32" s="27">
        <f t="shared" ref="G32:G33" si="2">+C32/E32-1</f>
        <v>1.8797012186809958E-2</v>
      </c>
      <c r="H32" s="27"/>
      <c r="I32" s="27"/>
      <c r="J32" s="29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7"/>
      <c r="Y32" s="37"/>
    </row>
    <row r="33" spans="2:25" s="31" customFormat="1" x14ac:dyDescent="0.2">
      <c r="B33" s="32" t="s">
        <v>23</v>
      </c>
      <c r="C33" s="51">
        <f>+'[2]NOTAS DEL MES'!B302</f>
        <v>4359800.25</v>
      </c>
      <c r="D33" s="48"/>
      <c r="E33" s="51">
        <v>4359800.25</v>
      </c>
      <c r="F33" s="35"/>
      <c r="G33" s="27">
        <f t="shared" si="2"/>
        <v>0</v>
      </c>
      <c r="H33" s="27"/>
      <c r="I33" s="27"/>
      <c r="J33" s="29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7"/>
    </row>
    <row r="34" spans="2:25" s="31" customFormat="1" x14ac:dyDescent="0.2">
      <c r="B34" s="23" t="s">
        <v>24</v>
      </c>
      <c r="C34" s="52">
        <f>SUM(C31:C33)</f>
        <v>316797102.46621275</v>
      </c>
      <c r="D34" s="53"/>
      <c r="E34" s="52">
        <f>SUM(E31:E33)</f>
        <v>332347157.25</v>
      </c>
      <c r="F34" s="35"/>
      <c r="G34" s="27">
        <f>+C34/E34-1</f>
        <v>-4.6788589715813678E-2</v>
      </c>
      <c r="H34" s="46"/>
      <c r="I34" s="27"/>
      <c r="J34" s="29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7"/>
    </row>
    <row r="35" spans="2:25" s="31" customFormat="1" x14ac:dyDescent="0.2">
      <c r="B35" s="23"/>
      <c r="C35" s="52"/>
      <c r="D35" s="53"/>
      <c r="E35" s="52"/>
      <c r="F35" s="35"/>
      <c r="G35" s="27"/>
      <c r="H35" s="27"/>
      <c r="I35" s="27"/>
      <c r="J35" s="29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7"/>
    </row>
    <row r="36" spans="2:25" s="31" customFormat="1" x14ac:dyDescent="0.2">
      <c r="B36" s="23" t="s">
        <v>25</v>
      </c>
      <c r="C36" s="47"/>
      <c r="D36" s="48"/>
      <c r="E36" s="47"/>
      <c r="F36" s="35"/>
      <c r="G36" s="27"/>
      <c r="H36" s="27"/>
      <c r="I36" s="27"/>
      <c r="J36" s="29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7"/>
    </row>
    <row r="37" spans="2:25" s="31" customFormat="1" x14ac:dyDescent="0.2">
      <c r="B37" s="32" t="s">
        <v>26</v>
      </c>
      <c r="C37" s="47">
        <f>+'[2]NOTAS DEL MES'!B318</f>
        <v>7823873.8102425477</v>
      </c>
      <c r="D37" s="48"/>
      <c r="E37" s="47">
        <v>7685587</v>
      </c>
      <c r="F37" s="35"/>
      <c r="G37" s="27">
        <f>+C37/E37-1</f>
        <v>1.7993005640629445E-2</v>
      </c>
      <c r="H37" s="27"/>
      <c r="I37" s="27"/>
      <c r="J37" s="29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7"/>
      <c r="Y37" s="37"/>
    </row>
    <row r="38" spans="2:25" s="31" customFormat="1" x14ac:dyDescent="0.2">
      <c r="B38" s="23" t="s">
        <v>27</v>
      </c>
      <c r="C38" s="52">
        <f>+C37</f>
        <v>7823873.8102425477</v>
      </c>
      <c r="D38" s="53"/>
      <c r="E38" s="52">
        <f>SUM(E37)</f>
        <v>7685587</v>
      </c>
      <c r="F38" s="35"/>
      <c r="G38" s="27"/>
      <c r="H38" s="27"/>
      <c r="I38" s="27"/>
      <c r="J38" s="29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7"/>
    </row>
    <row r="39" spans="2:25" s="31" customFormat="1" x14ac:dyDescent="0.2">
      <c r="B39" s="23"/>
      <c r="C39" s="52"/>
      <c r="D39" s="53"/>
      <c r="E39" s="52"/>
      <c r="F39" s="35"/>
      <c r="G39" s="27"/>
      <c r="H39" s="27"/>
      <c r="I39" s="27"/>
      <c r="J39" s="29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7"/>
    </row>
    <row r="40" spans="2:25" s="31" customFormat="1" x14ac:dyDescent="0.2">
      <c r="B40" s="23" t="s">
        <v>28</v>
      </c>
      <c r="C40" s="52">
        <f>+C34+C38</f>
        <v>324620976.27645528</v>
      </c>
      <c r="D40" s="53"/>
      <c r="E40" s="52">
        <f>+E34+E38</f>
        <v>340032744.25</v>
      </c>
      <c r="F40" s="35"/>
      <c r="G40" s="27">
        <f>+C40/E40-1</f>
        <v>-4.5324364297732567E-2</v>
      </c>
      <c r="H40" s="27"/>
      <c r="I40" s="27"/>
      <c r="J40" s="29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7"/>
      <c r="Y40" s="37"/>
    </row>
    <row r="41" spans="2:25" s="31" customFormat="1" x14ac:dyDescent="0.2">
      <c r="B41" s="23"/>
      <c r="C41" s="52"/>
      <c r="D41" s="53"/>
      <c r="E41" s="52"/>
      <c r="F41" s="35"/>
      <c r="G41" s="27"/>
      <c r="H41" s="27"/>
      <c r="I41" s="27"/>
      <c r="J41" s="29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7"/>
    </row>
    <row r="42" spans="2:25" s="31" customFormat="1" x14ac:dyDescent="0.2">
      <c r="B42" s="23" t="s">
        <v>29</v>
      </c>
      <c r="C42" s="47"/>
      <c r="D42" s="48"/>
      <c r="E42" s="47"/>
      <c r="F42" s="35"/>
      <c r="G42" s="27"/>
      <c r="H42" s="27"/>
      <c r="I42" s="27"/>
      <c r="J42" s="29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7"/>
    </row>
    <row r="43" spans="2:25" s="31" customFormat="1" x14ac:dyDescent="0.2">
      <c r="B43" s="54" t="s">
        <v>30</v>
      </c>
      <c r="C43" s="55">
        <f>+'[2]NOTAS DEL MES'!B340</f>
        <v>122018393</v>
      </c>
      <c r="D43" s="55"/>
      <c r="E43" s="55">
        <v>122018393</v>
      </c>
      <c r="F43" s="56"/>
      <c r="G43" s="26"/>
      <c r="H43" s="27"/>
      <c r="I43" s="27"/>
      <c r="J43" s="29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7"/>
    </row>
    <row r="44" spans="2:25" s="31" customFormat="1" x14ac:dyDescent="0.2">
      <c r="B44" s="54" t="s">
        <v>31</v>
      </c>
      <c r="C44" s="49">
        <f>+'[2]NOTAS DEL MES'!B342</f>
        <v>11592269.923714364</v>
      </c>
      <c r="D44" s="50"/>
      <c r="E44" s="49">
        <v>4742138</v>
      </c>
      <c r="F44" s="56"/>
      <c r="G44" s="26"/>
      <c r="H44" s="27"/>
      <c r="I44" s="27"/>
      <c r="J44" s="29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7"/>
    </row>
    <row r="45" spans="2:25" s="31" customFormat="1" x14ac:dyDescent="0.2">
      <c r="B45" s="23" t="s">
        <v>32</v>
      </c>
      <c r="C45" s="57">
        <f>SUM(C43:C44)</f>
        <v>133610662.92371437</v>
      </c>
      <c r="D45" s="55"/>
      <c r="E45" s="57">
        <f>SUM(E43:E44)</f>
        <v>126760531</v>
      </c>
      <c r="F45" s="56"/>
      <c r="G45" s="26"/>
      <c r="H45" s="27"/>
      <c r="I45" s="27"/>
      <c r="J45" s="29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7"/>
    </row>
    <row r="46" spans="2:25" s="31" customFormat="1" ht="15.75" thickBot="1" x14ac:dyDescent="0.25">
      <c r="B46" s="58" t="s">
        <v>33</v>
      </c>
      <c r="C46" s="59">
        <f>+C40+C45</f>
        <v>458231639.20016968</v>
      </c>
      <c r="D46" s="60"/>
      <c r="E46" s="59">
        <f>+E40+E45</f>
        <v>466793275.25</v>
      </c>
      <c r="F46" s="56"/>
      <c r="G46" s="26"/>
      <c r="H46" s="27"/>
      <c r="I46" s="27"/>
      <c r="J46" s="29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7"/>
    </row>
    <row r="47" spans="2:25" s="31" customFormat="1" ht="15.75" hidden="1" thickTop="1" x14ac:dyDescent="0.2">
      <c r="B47" s="14"/>
      <c r="C47" s="61">
        <f>+C46-C28</f>
        <v>-0.19031965732574463</v>
      </c>
      <c r="D47" s="62"/>
      <c r="E47" s="61">
        <f>+E46-E28</f>
        <v>0.19463217258453369</v>
      </c>
      <c r="F47" s="56"/>
      <c r="G47" s="26"/>
      <c r="H47" s="26"/>
      <c r="I47" s="27"/>
      <c r="J47" s="29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7"/>
    </row>
    <row r="48" spans="2:25" s="31" customFormat="1" hidden="1" thickTop="1" x14ac:dyDescent="0.2">
      <c r="B48" s="63"/>
      <c r="C48" s="64">
        <f>+C46-C28</f>
        <v>-0.19031965732574463</v>
      </c>
      <c r="D48" s="65"/>
      <c r="E48" s="66"/>
      <c r="F48" s="26"/>
      <c r="G48" s="26"/>
      <c r="H48" s="26"/>
      <c r="I48" s="27"/>
      <c r="J48" s="29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7"/>
    </row>
    <row r="49" spans="2:23" s="31" customFormat="1" thickTop="1" x14ac:dyDescent="0.2">
      <c r="B49" s="63"/>
      <c r="C49" s="64">
        <f>+C28-C46</f>
        <v>0.19031965732574463</v>
      </c>
      <c r="D49" s="65"/>
      <c r="E49" s="64">
        <f>+E28-E46</f>
        <v>-0.19463217258453369</v>
      </c>
      <c r="F49" s="26"/>
      <c r="G49" s="26"/>
      <c r="H49" s="26"/>
      <c r="I49" s="27"/>
      <c r="J49" s="29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</row>
    <row r="50" spans="2:23" s="31" customFormat="1" ht="14.25" x14ac:dyDescent="0.2">
      <c r="B50" s="63"/>
      <c r="C50" s="64"/>
      <c r="D50" s="65"/>
      <c r="E50" s="67"/>
      <c r="F50" s="26"/>
      <c r="G50" s="26"/>
      <c r="H50" s="26"/>
      <c r="I50" s="27"/>
      <c r="J50" s="29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</row>
    <row r="51" spans="2:23" s="31" customFormat="1" ht="14.25" x14ac:dyDescent="0.2">
      <c r="B51" s="63"/>
      <c r="C51" s="64"/>
      <c r="D51" s="65"/>
      <c r="E51" s="68"/>
      <c r="F51" s="26"/>
      <c r="G51" s="26"/>
      <c r="H51" s="26"/>
      <c r="I51" s="27"/>
      <c r="J51" s="29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</row>
    <row r="52" spans="2:23" s="31" customFormat="1" ht="14.25" x14ac:dyDescent="0.2">
      <c r="B52" s="63"/>
      <c r="C52" s="64"/>
      <c r="D52" s="65"/>
      <c r="E52" s="66"/>
      <c r="F52" s="26"/>
      <c r="G52" s="26"/>
      <c r="H52" s="26"/>
      <c r="I52" s="27"/>
      <c r="J52" s="29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</row>
    <row r="53" spans="2:23" s="31" customFormat="1" ht="14.25" x14ac:dyDescent="0.2">
      <c r="B53" s="63"/>
      <c r="C53" s="64"/>
      <c r="D53" s="65"/>
      <c r="E53" s="66"/>
      <c r="F53" s="26"/>
      <c r="G53" s="26"/>
      <c r="H53" s="26"/>
      <c r="I53" s="27"/>
      <c r="J53" s="29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</row>
    <row r="54" spans="2:23" s="31" customFormat="1" ht="14.25" x14ac:dyDescent="0.2">
      <c r="B54" s="63"/>
      <c r="C54" s="64"/>
      <c r="D54" s="65"/>
      <c r="E54" s="66"/>
      <c r="F54" s="26"/>
      <c r="G54" s="26"/>
      <c r="H54" s="26"/>
      <c r="I54" s="27"/>
      <c r="J54" s="29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</row>
    <row r="55" spans="2:23" s="31" customFormat="1" ht="14.25" x14ac:dyDescent="0.2">
      <c r="B55" s="63"/>
      <c r="C55" s="64"/>
      <c r="D55" s="65"/>
      <c r="E55" s="66"/>
      <c r="F55" s="26"/>
      <c r="G55" s="26"/>
      <c r="H55" s="26"/>
      <c r="I55" s="27"/>
      <c r="J55" s="29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</row>
    <row r="56" spans="2:23" s="31" customFormat="1" ht="14.25" x14ac:dyDescent="0.2">
      <c r="B56" s="63"/>
      <c r="C56" s="64"/>
      <c r="D56" s="65"/>
      <c r="E56" s="66"/>
      <c r="F56" s="26"/>
      <c r="G56" s="26"/>
      <c r="H56" s="26"/>
      <c r="I56" s="27"/>
      <c r="J56" s="29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</row>
    <row r="57" spans="2:23" s="31" customFormat="1" x14ac:dyDescent="0.25">
      <c r="B57" s="69"/>
      <c r="C57" s="70"/>
      <c r="D57" s="71"/>
      <c r="E57" s="72"/>
      <c r="F57" s="26"/>
      <c r="G57" s="26"/>
      <c r="H57" s="26"/>
      <c r="I57" s="27"/>
      <c r="J57" s="29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</row>
    <row r="58" spans="2:23" s="31" customFormat="1" x14ac:dyDescent="0.25">
      <c r="B58" s="69"/>
      <c r="C58" s="72"/>
      <c r="D58" s="73"/>
      <c r="E58" s="72"/>
      <c r="F58" s="26"/>
      <c r="G58" s="26"/>
      <c r="H58" s="26"/>
      <c r="I58" s="27"/>
      <c r="J58" s="29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</row>
    <row r="75" spans="2:2" x14ac:dyDescent="0.25">
      <c r="B75"/>
    </row>
  </sheetData>
  <mergeCells count="7">
    <mergeCell ref="B29:B30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2" orientation="portrait" errors="NA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Estado de Situación MES</vt:lpstr>
      <vt:lpstr>'Estado de Situación MES'!Área_de_impresión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Yokasta Burgos</dc:creator>
  <cp:lastModifiedBy>Anel Sandra Paredes Grullón</cp:lastModifiedBy>
  <dcterms:created xsi:type="dcterms:W3CDTF">2022-10-12T13:08:15Z</dcterms:created>
  <dcterms:modified xsi:type="dcterms:W3CDTF">2022-10-12T18:56:30Z</dcterms:modified>
</cp:coreProperties>
</file>