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OCTUBRE\"/>
    </mc:Choice>
  </mc:AlternateContent>
  <bookViews>
    <workbookView xWindow="0" yWindow="0" windowWidth="20490" windowHeight="7155" firstSheet="1" activeTab="1"/>
  </bookViews>
  <sheets>
    <sheet name="Hoja1" sheetId="1" state="hidden" r:id="rId1"/>
    <sheet name="Estado de Situación MES " sheetId="2" r:id="rId2"/>
  </sheets>
  <externalReferences>
    <externalReference r:id="rId3"/>
    <externalReference r:id="rId4"/>
  </externalReferences>
  <definedNames>
    <definedName name="abanicos" localSheetId="1">#REF!</definedName>
    <definedName name="abanicos">#REF!</definedName>
    <definedName name="ahaha" localSheetId="1">#REF!</definedName>
    <definedName name="ahaha">#REF!</definedName>
    <definedName name="_xlnm.Print_Area" localSheetId="1">'Estado de Situación MES '!$B$1:$E$64</definedName>
    <definedName name="copia" localSheetId="1">#REF!</definedName>
    <definedName name="copia">#REF!</definedName>
    <definedName name="ddd" localSheetId="1">#REF!</definedName>
    <definedName name="ddd">#REF!</definedName>
    <definedName name="dddd" localSheetId="1">#REF!</definedName>
    <definedName name="dddd">#REF!</definedName>
    <definedName name="ddff" localSheetId="1">#REF!</definedName>
    <definedName name="ddff">#REF!</definedName>
    <definedName name="E.D.007" localSheetId="1">#REF!</definedName>
    <definedName name="E.D.007">#REF!</definedName>
    <definedName name="E.D.018" localSheetId="1">#REF!</definedName>
    <definedName name="E.D.018">#REF!</definedName>
    <definedName name="E.D.031" localSheetId="1">#REF!</definedName>
    <definedName name="E.D.031">#REF!</definedName>
    <definedName name="ed.007" localSheetId="1">#REF!</definedName>
    <definedName name="ed.007">#REF!</definedName>
    <definedName name="fbdkjsfn" localSheetId="1">#REF!</definedName>
    <definedName name="fbdkjsfn">#REF!</definedName>
    <definedName name="fdfdf" localSheetId="1">#REF!</definedName>
    <definedName name="fdfdf">#REF!</definedName>
    <definedName name="ffddff" localSheetId="1">#REF!</definedName>
    <definedName name="ffddff">#REF!</definedName>
    <definedName name="fff" localSheetId="1">#REF!</definedName>
    <definedName name="fff">#REF!</definedName>
    <definedName name="FJDSFJKN" localSheetId="1">#REF!</definedName>
    <definedName name="FJDSFJKN">#REF!</definedName>
    <definedName name="NOMBRE" localSheetId="1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1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5" i="2" l="1"/>
  <c r="C44" i="2"/>
  <c r="C43" i="2"/>
  <c r="C45" i="2" s="1"/>
  <c r="E40" i="2"/>
  <c r="E46" i="2" s="1"/>
  <c r="E38" i="2"/>
  <c r="C37" i="2"/>
  <c r="C38" i="2" s="1"/>
  <c r="E34" i="2"/>
  <c r="C33" i="2"/>
  <c r="G33" i="2" s="1"/>
  <c r="C32" i="2"/>
  <c r="G32" i="2" s="1"/>
  <c r="G31" i="2"/>
  <c r="C31" i="2"/>
  <c r="E26" i="2"/>
  <c r="E28" i="2" s="1"/>
  <c r="E49" i="2" s="1"/>
  <c r="C25" i="2"/>
  <c r="G25" i="2" s="1"/>
  <c r="C24" i="2"/>
  <c r="C26" i="2" s="1"/>
  <c r="E21" i="2"/>
  <c r="C20" i="2"/>
  <c r="G20" i="2" s="1"/>
  <c r="C19" i="2"/>
  <c r="I19" i="2" s="1"/>
  <c r="C18" i="2"/>
  <c r="C21" i="2" s="1"/>
  <c r="G21" i="2" l="1"/>
  <c r="H19" i="2"/>
  <c r="E47" i="2"/>
  <c r="C28" i="2"/>
  <c r="G26" i="2"/>
  <c r="G18" i="2"/>
  <c r="C34" i="2"/>
  <c r="G19" i="2"/>
  <c r="G24" i="2"/>
  <c r="G37" i="2"/>
  <c r="G34" i="2" l="1"/>
  <c r="C40" i="2"/>
  <c r="G28" i="2"/>
  <c r="C46" i="2" l="1"/>
  <c r="G40" i="2"/>
  <c r="C48" i="2" l="1"/>
  <c r="C47" i="2"/>
  <c r="C49" i="2"/>
</calcChain>
</file>

<file path=xl/sharedStrings.xml><?xml version="1.0" encoding="utf-8"?>
<sst xmlns="http://schemas.openxmlformats.org/spreadsheetml/2006/main" count="35" uniqueCount="35">
  <si>
    <t>SERVICIO NACIONAL DE SALUD</t>
  </si>
  <si>
    <t>INSTITUTO NACIONAL DEL CÁNCER ROSA EMILIA SÁNCHEZ PÉREZ DE TAVARES</t>
  </si>
  <si>
    <t>INCART</t>
  </si>
  <si>
    <t>ESTADO DE SITUACION FINANCIERA</t>
  </si>
  <si>
    <t>AL 31 de OCTUBRE 2022</t>
  </si>
  <si>
    <t>(Valores expresados en pesos dominicanos-RD$)</t>
  </si>
  <si>
    <t>OCTUBRE 2022.</t>
  </si>
  <si>
    <t>SEPTIEMBRE 2022.</t>
  </si>
  <si>
    <t>%</t>
  </si>
  <si>
    <t>Activos</t>
  </si>
  <si>
    <t>Activos corrientes</t>
  </si>
  <si>
    <t xml:space="preserve">Efectivo y equivalente de efectivo (Notas 7) </t>
  </si>
  <si>
    <t>liquidez</t>
  </si>
  <si>
    <t>Cuenta por cobrar a corto plazo (Notas 8)</t>
  </si>
  <si>
    <t xml:space="preserve"> Inventarios (Nota 9)</t>
  </si>
  <si>
    <t>Total activos corrientes</t>
  </si>
  <si>
    <t>Activos no corrientes</t>
  </si>
  <si>
    <t>Propiedad, planta y equipo neto (Nota 10)</t>
  </si>
  <si>
    <t xml:space="preserve"> Activos intangibles (Nota 11)</t>
  </si>
  <si>
    <t>Total activos no corrientes</t>
  </si>
  <si>
    <t>Total activos</t>
  </si>
  <si>
    <t>Pasivos   Pasivos corrientes</t>
  </si>
  <si>
    <t>Cuentas por pagar a corto plazo (Nota 12)</t>
  </si>
  <si>
    <t xml:space="preserve">Retenciones y acumulaciones por pagar (Nota 13) </t>
  </si>
  <si>
    <t>Otros pasivos corrientes (Nota 14)</t>
  </si>
  <si>
    <t>Total pasivos corrientes</t>
  </si>
  <si>
    <t>Pasivos no corrientes</t>
  </si>
  <si>
    <t xml:space="preserve"> Otros pasivos no corrientes (Nota 15)</t>
  </si>
  <si>
    <t>Total pasivos no corrientes</t>
  </si>
  <si>
    <t>Total pasivos</t>
  </si>
  <si>
    <t>Activos Netos/Patrimonio (Notas 16 y 17)</t>
  </si>
  <si>
    <t>Resultados positivos (ahorro)/negativo (desahorro) NOTA 16</t>
  </si>
  <si>
    <t>Resultados  Resultado acumulado (Nota 17)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</si>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</sst>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1.5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1.5"/>
      <color theme="1"/>
      <name val="Verdana"/>
      <family val="2"/>
    </font>
    <font>
      <sz val="12"/>
      <color rgb="FF231F20"/>
      <name val="Verdana"/>
      <family val="2"/>
    </font>
    <font>
      <b/>
      <sz val="11.5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sz val="12"/>
      <name val="Verdana"/>
      <family val="2"/>
    </font>
    <font>
      <b/>
      <sz val="12"/>
      <color theme="1"/>
      <name val="Verdana"/>
      <family val="2"/>
    </font>
    <font>
      <sz val="11.5"/>
      <name val="Verdana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164" fontId="0" fillId="0" borderId="0" xfId="2" applyFont="1" applyAlignment="1">
      <alignment horizontal="center"/>
    </xf>
    <xf numFmtId="9" fontId="0" fillId="0" borderId="0" xfId="1" applyFont="1" applyAlignment="1">
      <alignment horizontal="center"/>
    </xf>
    <xf numFmtId="164" fontId="0" fillId="0" borderId="0" xfId="2" applyFont="1" applyFill="1"/>
    <xf numFmtId="164" fontId="0" fillId="0" borderId="0" xfId="2" applyFont="1"/>
    <xf numFmtId="0" fontId="3" fillId="0" borderId="0" xfId="0" applyFont="1" applyAlignment="1">
      <alignment horizontal="center"/>
    </xf>
    <xf numFmtId="164" fontId="3" fillId="0" borderId="0" xfId="2" applyFont="1" applyAlignment="1">
      <alignment horizontal="center"/>
    </xf>
    <xf numFmtId="9" fontId="3" fillId="0" borderId="0" xfId="1" applyFont="1" applyAlignment="1">
      <alignment horizontal="center"/>
    </xf>
    <xf numFmtId="164" fontId="3" fillId="0" borderId="0" xfId="2" applyFont="1" applyFill="1" applyAlignment="1"/>
    <xf numFmtId="164" fontId="0" fillId="0" borderId="0" xfId="2" applyFont="1" applyAlignment="1"/>
    <xf numFmtId="0" fontId="0" fillId="0" borderId="0" xfId="0" applyFont="1" applyAlignme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4" fontId="3" fillId="0" borderId="0" xfId="2" applyFont="1" applyFill="1" applyAlignment="1">
      <alignment horizontal="center"/>
    </xf>
    <xf numFmtId="0" fontId="5" fillId="0" borderId="0" xfId="0" applyFont="1" applyAlignment="1">
      <alignment vertical="center"/>
    </xf>
    <xf numFmtId="165" fontId="5" fillId="0" borderId="0" xfId="2" applyNumberFormat="1" applyFont="1" applyAlignment="1"/>
    <xf numFmtId="165" fontId="5" fillId="0" borderId="0" xfId="2" applyNumberFormat="1" applyFont="1" applyBorder="1" applyAlignment="1"/>
    <xf numFmtId="0" fontId="5" fillId="0" borderId="0" xfId="0" applyFont="1" applyAlignment="1">
      <alignment vertical="center" wrapText="1"/>
    </xf>
    <xf numFmtId="14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Border="1" applyAlignment="1">
      <alignment horizontal="center" vertical="center" wrapText="1"/>
    </xf>
    <xf numFmtId="164" fontId="3" fillId="2" borderId="0" xfId="2" applyFont="1" applyFill="1" applyAlignment="1">
      <alignment horizontal="center"/>
    </xf>
    <xf numFmtId="1" fontId="6" fillId="0" borderId="0" xfId="2" applyNumberFormat="1" applyFont="1" applyAlignment="1">
      <alignment horizontal="center" vertical="center" wrapText="1"/>
    </xf>
    <xf numFmtId="165" fontId="6" fillId="0" borderId="0" xfId="2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65" fontId="5" fillId="0" borderId="0" xfId="2" applyNumberFormat="1" applyFont="1" applyAlignment="1">
      <alignment vertical="center" wrapText="1"/>
    </xf>
    <xf numFmtId="165" fontId="5" fillId="0" borderId="0" xfId="2" applyNumberFormat="1" applyFont="1" applyBorder="1" applyAlignment="1">
      <alignment vertical="center" wrapText="1"/>
    </xf>
    <xf numFmtId="164" fontId="7" fillId="0" borderId="0" xfId="2" applyFont="1" applyAlignment="1">
      <alignment horizontal="center"/>
    </xf>
    <xf numFmtId="9" fontId="7" fillId="0" borderId="0" xfId="1" applyFont="1" applyAlignment="1">
      <alignment horizontal="center"/>
    </xf>
    <xf numFmtId="164" fontId="7" fillId="0" borderId="0" xfId="2" applyFont="1" applyFill="1" applyAlignment="1"/>
    <xf numFmtId="164" fontId="7" fillId="0" borderId="0" xfId="2" applyFont="1" applyFill="1"/>
    <xf numFmtId="164" fontId="7" fillId="0" borderId="0" xfId="2" applyFont="1"/>
    <xf numFmtId="0" fontId="7" fillId="0" borderId="0" xfId="0" applyFont="1"/>
    <xf numFmtId="0" fontId="8" fillId="0" borderId="0" xfId="0" applyFont="1" applyAlignment="1">
      <alignment horizontal="left" vertical="center" wrapText="1"/>
    </xf>
    <xf numFmtId="165" fontId="8" fillId="0" borderId="0" xfId="2" applyNumberFormat="1" applyFont="1" applyAlignment="1">
      <alignment vertical="center" wrapText="1"/>
    </xf>
    <xf numFmtId="165" fontId="8" fillId="0" borderId="0" xfId="2" applyNumberFormat="1" applyFont="1" applyBorder="1" applyAlignment="1">
      <alignment vertical="center" wrapText="1"/>
    </xf>
    <xf numFmtId="9" fontId="7" fillId="0" borderId="0" xfId="1" applyFont="1" applyFill="1" applyAlignment="1">
      <alignment horizontal="center"/>
    </xf>
    <xf numFmtId="164" fontId="9" fillId="0" borderId="0" xfId="2" applyFont="1" applyFill="1" applyAlignment="1">
      <alignment vertical="center"/>
    </xf>
    <xf numFmtId="43" fontId="7" fillId="0" borderId="0" xfId="0" applyNumberFormat="1" applyFont="1"/>
    <xf numFmtId="165" fontId="7" fillId="0" borderId="0" xfId="1" applyNumberFormat="1" applyFont="1" applyAlignment="1">
      <alignment horizontal="center"/>
    </xf>
    <xf numFmtId="165" fontId="8" fillId="0" borderId="0" xfId="2" applyNumberFormat="1" applyFont="1" applyAlignment="1">
      <alignment horizontal="left" vertical="center" wrapText="1"/>
    </xf>
    <xf numFmtId="165" fontId="8" fillId="0" borderId="0" xfId="2" applyNumberFormat="1" applyFont="1" applyBorder="1" applyAlignment="1">
      <alignment horizontal="left" vertical="center" wrapText="1"/>
    </xf>
    <xf numFmtId="165" fontId="6" fillId="0" borderId="1" xfId="2" applyNumberFormat="1" applyFont="1" applyBorder="1" applyAlignment="1">
      <alignment vertical="center" wrapText="1"/>
    </xf>
    <xf numFmtId="165" fontId="6" fillId="0" borderId="0" xfId="2" applyNumberFormat="1" applyFont="1" applyBorder="1" applyAlignment="1">
      <alignment vertical="center" wrapText="1"/>
    </xf>
    <xf numFmtId="165" fontId="10" fillId="0" borderId="0" xfId="2" applyNumberFormat="1" applyFont="1" applyAlignment="1">
      <alignment vertical="center" wrapText="1"/>
    </xf>
    <xf numFmtId="165" fontId="10" fillId="0" borderId="0" xfId="2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vertical="center" wrapText="1"/>
    </xf>
    <xf numFmtId="165" fontId="6" fillId="0" borderId="0" xfId="2" applyNumberFormat="1" applyFont="1" applyAlignment="1">
      <alignment vertical="center" wrapText="1"/>
    </xf>
    <xf numFmtId="9" fontId="7" fillId="2" borderId="0" xfId="1" applyFont="1" applyFill="1" applyAlignment="1">
      <alignment horizontal="center"/>
    </xf>
    <xf numFmtId="10" fontId="7" fillId="0" borderId="0" xfId="1" applyNumberFormat="1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165" fontId="11" fillId="0" borderId="0" xfId="2" applyNumberFormat="1" applyFont="1" applyAlignment="1">
      <alignment vertical="center" wrapText="1"/>
    </xf>
    <xf numFmtId="165" fontId="11" fillId="0" borderId="0" xfId="2" applyNumberFormat="1" applyFont="1" applyBorder="1" applyAlignment="1">
      <alignment vertical="center" wrapText="1"/>
    </xf>
    <xf numFmtId="165" fontId="11" fillId="0" borderId="0" xfId="2" applyNumberFormat="1" applyFont="1" applyFill="1" applyAlignment="1">
      <alignment vertical="center" wrapText="1"/>
    </xf>
    <xf numFmtId="165" fontId="11" fillId="0" borderId="0" xfId="2" applyNumberFormat="1" applyFont="1" applyFill="1" applyBorder="1" applyAlignment="1">
      <alignment vertical="center" wrapText="1"/>
    </xf>
    <xf numFmtId="165" fontId="11" fillId="0" borderId="2" xfId="2" applyNumberFormat="1" applyFont="1" applyBorder="1" applyAlignment="1">
      <alignment vertical="center" wrapText="1"/>
    </xf>
    <xf numFmtId="165" fontId="12" fillId="0" borderId="0" xfId="2" applyNumberFormat="1" applyFont="1" applyAlignment="1">
      <alignment vertical="center" wrapText="1"/>
    </xf>
    <xf numFmtId="165" fontId="12" fillId="0" borderId="0" xfId="2" applyNumberFormat="1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165" fontId="13" fillId="0" borderId="0" xfId="2" applyNumberFormat="1" applyFont="1" applyBorder="1" applyAlignment="1">
      <alignment vertical="center" wrapText="1"/>
    </xf>
    <xf numFmtId="164" fontId="7" fillId="0" borderId="0" xfId="2" applyFont="1" applyFill="1" applyAlignment="1">
      <alignment horizontal="center"/>
    </xf>
    <xf numFmtId="165" fontId="13" fillId="0" borderId="3" xfId="2" applyNumberFormat="1" applyFont="1" applyBorder="1" applyAlignment="1">
      <alignment vertical="center" wrapText="1"/>
    </xf>
    <xf numFmtId="0" fontId="14" fillId="0" borderId="0" xfId="0" applyFont="1" applyAlignment="1">
      <alignment vertical="center"/>
    </xf>
    <xf numFmtId="165" fontId="13" fillId="0" borderId="4" xfId="2" applyNumberFormat="1" applyFont="1" applyBorder="1"/>
    <xf numFmtId="165" fontId="13" fillId="0" borderId="0" xfId="2" applyNumberFormat="1" applyFont="1" applyBorder="1"/>
    <xf numFmtId="165" fontId="11" fillId="3" borderId="0" xfId="2" applyNumberFormat="1" applyFont="1" applyFill="1"/>
    <xf numFmtId="165" fontId="11" fillId="3" borderId="0" xfId="2" applyNumberFormat="1" applyFont="1" applyFill="1" applyBorder="1"/>
    <xf numFmtId="0" fontId="7" fillId="0" borderId="0" xfId="0" applyFont="1" applyAlignment="1">
      <alignment vertical="center"/>
    </xf>
    <xf numFmtId="165" fontId="15" fillId="0" borderId="0" xfId="2" applyNumberFormat="1" applyFont="1"/>
    <xf numFmtId="165" fontId="15" fillId="0" borderId="0" xfId="2" applyNumberFormat="1" applyFont="1" applyBorder="1"/>
    <xf numFmtId="165" fontId="7" fillId="0" borderId="0" xfId="2" applyNumberFormat="1" applyFont="1"/>
    <xf numFmtId="164" fontId="15" fillId="0" borderId="0" xfId="2" applyFont="1"/>
    <xf numFmtId="43" fontId="7" fillId="0" borderId="0" xfId="2" applyNumberFormat="1" applyFont="1"/>
    <xf numFmtId="0" fontId="0" fillId="0" borderId="0" xfId="0" applyAlignment="1">
      <alignment vertical="center"/>
    </xf>
    <xf numFmtId="165" fontId="16" fillId="0" borderId="0" xfId="2" applyNumberFormat="1" applyFont="1"/>
    <xf numFmtId="165" fontId="16" fillId="0" borderId="0" xfId="2" applyNumberFormat="1" applyFont="1" applyBorder="1"/>
    <xf numFmtId="165" fontId="0" fillId="0" borderId="0" xfId="2" applyNumberFormat="1" applyFont="1"/>
    <xf numFmtId="165" fontId="0" fillId="0" borderId="0" xfId="2" applyNumberFormat="1" applyFont="1" applyBorder="1"/>
  </cellXfs>
  <cellStyles count="3">
    <cellStyle name="Millares 2" xfId="2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0</xdr:row>
      <xdr:rowOff>0</xdr:rowOff>
    </xdr:from>
    <xdr:to>
      <xdr:col>1</xdr:col>
      <xdr:colOff>2924967</xdr:colOff>
      <xdr:row>4</xdr:row>
      <xdr:rowOff>19050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4" y="0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816430</xdr:colOff>
      <xdr:row>0</xdr:row>
      <xdr:rowOff>104775</xdr:rowOff>
    </xdr:from>
    <xdr:to>
      <xdr:col>5</xdr:col>
      <xdr:colOff>424748</xdr:colOff>
      <xdr:row>4</xdr:row>
      <xdr:rowOff>145596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5264605" y="104775"/>
          <a:ext cx="3427843" cy="80282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495298</xdr:colOff>
      <xdr:row>50</xdr:row>
      <xdr:rowOff>152400</xdr:rowOff>
    </xdr:from>
    <xdr:to>
      <xdr:col>4</xdr:col>
      <xdr:colOff>1750218</xdr:colOff>
      <xdr:row>62</xdr:row>
      <xdr:rowOff>92340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00000000-0008-0000-1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95298" y="9760744"/>
          <a:ext cx="7755733" cy="215450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okasta.burgos/Desktop/Estados%20financieros/2022/OCTUBRE/ESTADO%20FINANCIERO%20DE%20OCTUBRE%202022%20(1)%20YB%209.11.22%20%20(2)%20FN%20YBH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 ANUAL"/>
      <sheetName val="TABLAACUMULADO"/>
      <sheetName val="Hoja4"/>
      <sheetName val="DATA ACUM"/>
      <sheetName val="Hoja11"/>
      <sheetName val="TABLAACUMU"/>
      <sheetName val="EST.RENDIM.ACUMULADO"/>
      <sheetName val="Estado de Situación Comparat"/>
      <sheetName val="Est. de Rendimiento Comparat"/>
      <sheetName val="Cambio del Patrimonio f."/>
      <sheetName val="Flujo de Efectivo semestre"/>
      <sheetName val="Estado Comparativo importes pr."/>
      <sheetName val="NOTA ACUMULADA"/>
      <sheetName val="Hoja2"/>
      <sheetName val="Hoja8"/>
      <sheetName val="Hoja9"/>
      <sheetName val="Hoja6"/>
      <sheetName val="Cambio del Patrimonio"/>
      <sheetName val="PPNE6 ENERO -JUNIO-2022 "/>
      <sheetName val="COMISION"/>
      <sheetName val="Hoja10"/>
      <sheetName val="DIARIO ACUMULADO"/>
      <sheetName val="Tabla Octubre 2022"/>
      <sheetName val="DIARIO GENERAL OCTUBRE 2022"/>
      <sheetName val="Hoja12"/>
      <sheetName val="DONACIONES"/>
      <sheetName val="NOTAS DEL MES"/>
      <sheetName val="Flujo de Efectivo mes"/>
      <sheetName val="Est. de Rendimiento MES"/>
      <sheetName val="Estado de Situación MES"/>
      <sheetName val="PPNE6 OCTUBRE-2022"/>
      <sheetName val="Estado de Situación MES (2)"/>
      <sheetName val="NOTAS DEL MES (2)"/>
      <sheetName val="Plantilla Presupuesto"/>
      <sheetName val="ingresos"/>
      <sheetName val="indicadores"/>
      <sheetName val="cartera"/>
      <sheetName val="Flujo de Efectivo anual cruce"/>
      <sheetName val="Flujo de Efectivo anual"/>
      <sheetName val="PPNE6 ENERO-DICIEMBRE- 2019"/>
      <sheetName val="Hoja1"/>
      <sheetName val="Flujo de Efectivo año"/>
      <sheetName val="Flujo de Efectivo CRUCEmes"/>
      <sheetName val="Hoja3"/>
      <sheetName val="Dynamics Enum Cache"/>
      <sheetName val="PRESUPUESTO"/>
      <sheetName val="Flujo de Efectivo CRUCE ACUMULA"/>
      <sheetName val="junio"/>
      <sheetName val="Hoja5"/>
      <sheetName val="Cambio del Patrimonio MES"/>
      <sheetName val="PPNE6 DIC-2020"/>
      <sheetName val="Relacion de caja chica dic.2021"/>
      <sheetName val="ppn6 2020"/>
      <sheetName val="Hoja7"/>
      <sheetName val="PPNE6 DIC-2019"/>
      <sheetName val="EJECUCIÓN MAYO 19"/>
      <sheetName val="EJECUCION SEMESTRE"/>
      <sheetName val="EJECUCION ABRIL.19"/>
      <sheetName val="Flujo de Efectivo cruce ener"/>
      <sheetName val="anticipos"/>
      <sheetName val="CXC FUNC Y EMP. act)"/>
      <sheetName val="cxp sector privado"/>
      <sheetName val="cxp sector Publico "/>
      <sheetName val="CXC FUNC Y E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03">
          <cell r="C103">
            <v>51352078.630500562</v>
          </cell>
        </row>
        <row r="136">
          <cell r="C136">
            <v>199472008.6578356</v>
          </cell>
        </row>
        <row r="177">
          <cell r="C177">
            <v>95958166.595078751</v>
          </cell>
        </row>
        <row r="206">
          <cell r="E206">
            <v>70663394.550197214</v>
          </cell>
        </row>
        <row r="219">
          <cell r="E219">
            <v>1505389.410000002</v>
          </cell>
        </row>
        <row r="243">
          <cell r="C243">
            <v>201983883.32062373</v>
          </cell>
        </row>
        <row r="286">
          <cell r="C286">
            <v>77546884.23480399</v>
          </cell>
        </row>
        <row r="305">
          <cell r="C305">
            <v>4359800.25</v>
          </cell>
        </row>
        <row r="321">
          <cell r="C321">
            <v>8124514.1229080847</v>
          </cell>
        </row>
        <row r="335">
          <cell r="C335">
            <v>122018393</v>
          </cell>
        </row>
      </sheetData>
      <sheetData sheetId="27"/>
      <sheetData sheetId="28">
        <row r="41">
          <cell r="C41">
            <v>4917562.6627187878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B5:Y75"/>
  <sheetViews>
    <sheetView showGridLines="0" tabSelected="1" view="pageBreakPreview" topLeftCell="A38" zoomScale="80" zoomScaleNormal="80" zoomScaleSheetLayoutView="80" zoomScalePageLayoutView="25" workbookViewId="0">
      <selection activeCell="I60" sqref="I60"/>
    </sheetView>
  </sheetViews>
  <sheetFormatPr baseColWidth="10" defaultColWidth="11.42578125" defaultRowHeight="15" x14ac:dyDescent="0.25"/>
  <cols>
    <col min="1" max="1" width="10.7109375" customWidth="1"/>
    <col min="2" max="2" width="56" style="75" customWidth="1"/>
    <col min="3" max="3" width="25.28515625" style="78" customWidth="1"/>
    <col min="4" max="4" width="5.28515625" style="79" customWidth="1"/>
    <col min="5" max="5" width="26.7109375" style="78" customWidth="1"/>
    <col min="6" max="6" width="10.42578125" style="2" customWidth="1"/>
    <col min="7" max="7" width="10.85546875" style="2" customWidth="1"/>
    <col min="8" max="8" width="19" style="2" customWidth="1"/>
    <col min="9" max="9" width="21.7109375" style="3" customWidth="1"/>
    <col min="10" max="10" width="28.42578125" style="4" customWidth="1"/>
    <col min="11" max="11" width="25.7109375" style="5" customWidth="1"/>
    <col min="12" max="12" width="28.140625" style="5" customWidth="1"/>
    <col min="13" max="13" width="9.140625" style="5" customWidth="1"/>
    <col min="14" max="14" width="21.140625" style="5" customWidth="1"/>
    <col min="15" max="15" width="11.7109375" style="5" customWidth="1"/>
    <col min="16" max="16" width="29.85546875" style="5" customWidth="1"/>
    <col min="17" max="17" width="19.7109375" style="5" customWidth="1"/>
    <col min="18" max="18" width="21.85546875" style="5" customWidth="1"/>
    <col min="19" max="19" width="23.42578125" style="5" customWidth="1"/>
    <col min="20" max="20" width="22.5703125" style="5" customWidth="1"/>
    <col min="21" max="21" width="26.28515625" style="5" customWidth="1"/>
    <col min="22" max="22" width="19.28515625" style="5" customWidth="1"/>
    <col min="23" max="23" width="31.28515625" style="5" customWidth="1"/>
    <col min="24" max="24" width="22.28515625" customWidth="1"/>
    <col min="25" max="25" width="18.7109375" bestFit="1" customWidth="1"/>
  </cols>
  <sheetData>
    <row r="5" spans="2:23" ht="15.75" x14ac:dyDescent="0.25">
      <c r="B5" s="1" t="s">
        <v>0</v>
      </c>
      <c r="C5" s="1"/>
      <c r="D5" s="1"/>
      <c r="E5" s="1"/>
    </row>
    <row r="6" spans="2:23" x14ac:dyDescent="0.25">
      <c r="B6" s="6" t="s">
        <v>1</v>
      </c>
      <c r="C6" s="6"/>
      <c r="D6" s="6"/>
      <c r="E6" s="6"/>
    </row>
    <row r="7" spans="2:23" s="11" customFormat="1" ht="15.75" x14ac:dyDescent="0.25">
      <c r="B7" s="1" t="s">
        <v>2</v>
      </c>
      <c r="C7" s="1"/>
      <c r="D7" s="1"/>
      <c r="E7" s="1"/>
      <c r="F7" s="7"/>
      <c r="G7" s="7"/>
      <c r="H7" s="7"/>
      <c r="I7" s="8"/>
      <c r="J7" s="9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2:23" s="11" customFormat="1" ht="15.75" x14ac:dyDescent="0.25">
      <c r="B8" s="1" t="s">
        <v>3</v>
      </c>
      <c r="C8" s="1"/>
      <c r="D8" s="1"/>
      <c r="E8" s="1"/>
      <c r="F8" s="7"/>
      <c r="G8" s="7"/>
      <c r="H8" s="7"/>
      <c r="I8" s="8"/>
      <c r="J8" s="9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2:23" s="11" customFormat="1" ht="15.75" x14ac:dyDescent="0.25">
      <c r="B9" s="1" t="s">
        <v>4</v>
      </c>
      <c r="C9" s="1"/>
      <c r="D9" s="1"/>
      <c r="E9" s="1"/>
      <c r="F9" s="7"/>
      <c r="G9" s="7"/>
      <c r="H9" s="7"/>
      <c r="I9" s="8"/>
      <c r="J9" s="9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2:23" s="11" customFormat="1" x14ac:dyDescent="0.25">
      <c r="B10" s="12" t="s">
        <v>5</v>
      </c>
      <c r="C10" s="12"/>
      <c r="D10" s="12"/>
      <c r="E10" s="12"/>
      <c r="F10" s="7"/>
      <c r="G10" s="7"/>
      <c r="H10" s="7"/>
      <c r="I10" s="8"/>
      <c r="J10" s="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2:23" s="11" customFormat="1" x14ac:dyDescent="0.25">
      <c r="B11" s="13"/>
      <c r="C11" s="14"/>
      <c r="D11" s="15"/>
      <c r="E11" s="14"/>
      <c r="F11" s="7"/>
      <c r="G11" s="7"/>
      <c r="H11" s="7"/>
      <c r="I11" s="8"/>
      <c r="J11" s="9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2:23" s="11" customFormat="1" ht="15" hidden="1" customHeight="1" x14ac:dyDescent="0.25">
      <c r="B12" s="13"/>
      <c r="C12" s="14"/>
      <c r="D12" s="15"/>
      <c r="E12" s="14"/>
      <c r="F12" s="7"/>
      <c r="G12" s="7"/>
      <c r="H12" s="7"/>
      <c r="I12" s="8"/>
      <c r="J12" s="16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2:23" s="11" customFormat="1" ht="15.75" x14ac:dyDescent="0.25">
      <c r="B13" s="17"/>
      <c r="C13" s="18"/>
      <c r="D13" s="19"/>
      <c r="E13" s="18"/>
      <c r="F13" s="7"/>
      <c r="G13" s="7"/>
      <c r="H13" s="7"/>
      <c r="I13" s="8"/>
      <c r="J13" s="16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2:23" s="11" customFormat="1" x14ac:dyDescent="0.25">
      <c r="B14" s="20"/>
      <c r="C14" s="21" t="s">
        <v>6</v>
      </c>
      <c r="D14" s="22"/>
      <c r="E14" s="21" t="s">
        <v>7</v>
      </c>
      <c r="F14" s="7"/>
      <c r="G14" s="23" t="s">
        <v>8</v>
      </c>
      <c r="H14" s="7"/>
      <c r="I14" s="8"/>
      <c r="J14" s="16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2:23" s="11" customFormat="1" x14ac:dyDescent="0.25">
      <c r="B15" s="20"/>
      <c r="C15" s="24"/>
      <c r="D15" s="22"/>
      <c r="E15" s="25"/>
      <c r="F15" s="7"/>
      <c r="G15" s="7"/>
      <c r="H15" s="7"/>
      <c r="I15" s="8"/>
      <c r="J15" s="16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2:23" s="11" customFormat="1" x14ac:dyDescent="0.25">
      <c r="B16" s="26" t="s">
        <v>9</v>
      </c>
      <c r="C16" s="27"/>
      <c r="D16" s="28"/>
      <c r="E16" s="27"/>
      <c r="F16" s="29"/>
      <c r="G16" s="29"/>
      <c r="H16" s="29"/>
      <c r="I16" s="30"/>
      <c r="J16" s="31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2:25" s="34" customFormat="1" x14ac:dyDescent="0.2">
      <c r="B17" s="26" t="s">
        <v>10</v>
      </c>
      <c r="C17" s="27"/>
      <c r="D17" s="28"/>
      <c r="E17" s="27"/>
      <c r="F17" s="29"/>
      <c r="G17" s="29"/>
      <c r="H17" s="29"/>
      <c r="I17" s="30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</row>
    <row r="18" spans="2:25" s="34" customFormat="1" x14ac:dyDescent="0.2">
      <c r="B18" s="35" t="s">
        <v>11</v>
      </c>
      <c r="C18" s="36">
        <f>+'[1]NOTAS DEL MES'!C103</f>
        <v>51352078.630500562</v>
      </c>
      <c r="D18" s="37"/>
      <c r="E18" s="36">
        <v>67065214.969137251</v>
      </c>
      <c r="F18" s="38"/>
      <c r="G18" s="30">
        <f>+C18/E18-1</f>
        <v>-0.23429636877877325</v>
      </c>
      <c r="H18" s="29" t="s">
        <v>12</v>
      </c>
      <c r="I18" s="30"/>
      <c r="J18" s="32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9"/>
      <c r="W18" s="33"/>
      <c r="X18" s="40"/>
      <c r="Y18" s="40"/>
    </row>
    <row r="19" spans="2:25" s="34" customFormat="1" x14ac:dyDescent="0.2">
      <c r="B19" s="35" t="s">
        <v>13</v>
      </c>
      <c r="C19" s="36">
        <f>+'[1]NOTAS DEL MES'!C136</f>
        <v>199472008.6578356</v>
      </c>
      <c r="D19" s="37"/>
      <c r="E19" s="36">
        <v>215434508</v>
      </c>
      <c r="F19" s="38"/>
      <c r="G19" s="30">
        <f t="shared" ref="G19:G20" si="0">+C19/E19-1</f>
        <v>-7.4094440534867356E-2</v>
      </c>
      <c r="H19" s="30">
        <f>+C21/C34-1</f>
        <v>0.22153496174304665</v>
      </c>
      <c r="I19" s="41">
        <f>+C19-208120073</f>
        <v>-8648064.3421643972</v>
      </c>
      <c r="J19" s="32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40"/>
      <c r="Y19" s="40"/>
    </row>
    <row r="20" spans="2:25" s="34" customFormat="1" x14ac:dyDescent="0.2">
      <c r="B20" s="35" t="s">
        <v>14</v>
      </c>
      <c r="C20" s="42">
        <f>+'[1]NOTAS DEL MES'!C177</f>
        <v>95958166.595078751</v>
      </c>
      <c r="D20" s="43"/>
      <c r="E20" s="42">
        <v>104486547</v>
      </c>
      <c r="F20" s="38"/>
      <c r="G20" s="30">
        <f t="shared" si="0"/>
        <v>-8.1621803474099419E-2</v>
      </c>
      <c r="H20" s="30"/>
      <c r="I20" s="30"/>
      <c r="J20" s="32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40"/>
      <c r="Y20" s="40"/>
    </row>
    <row r="21" spans="2:25" s="34" customFormat="1" ht="15.75" thickBot="1" x14ac:dyDescent="0.25">
      <c r="B21" s="26" t="s">
        <v>15</v>
      </c>
      <c r="C21" s="44">
        <f>SUM(C18:C20)</f>
        <v>346782253.88341492</v>
      </c>
      <c r="D21" s="45"/>
      <c r="E21" s="44">
        <f>SUM(E18:E20)</f>
        <v>386986269.96913725</v>
      </c>
      <c r="F21" s="38"/>
      <c r="G21" s="30">
        <f>+C21/E21-1</f>
        <v>-0.10389003229734395</v>
      </c>
      <c r="H21" s="30"/>
      <c r="I21" s="30"/>
      <c r="J21" s="32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40"/>
    </row>
    <row r="22" spans="2:25" s="34" customFormat="1" x14ac:dyDescent="0.2">
      <c r="B22" s="26"/>
      <c r="C22" s="46"/>
      <c r="D22" s="47"/>
      <c r="E22" s="46"/>
      <c r="F22" s="38"/>
      <c r="G22" s="30"/>
      <c r="H22" s="30"/>
      <c r="I22" s="30"/>
      <c r="J22" s="32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40"/>
    </row>
    <row r="23" spans="2:25" s="34" customFormat="1" x14ac:dyDescent="0.2">
      <c r="B23" s="26" t="s">
        <v>16</v>
      </c>
      <c r="C23" s="46"/>
      <c r="D23" s="47"/>
      <c r="E23" s="46"/>
      <c r="F23" s="38"/>
      <c r="G23" s="30"/>
      <c r="H23" s="30"/>
      <c r="I23" s="30"/>
      <c r="J23" s="32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40"/>
    </row>
    <row r="24" spans="2:25" s="34" customFormat="1" x14ac:dyDescent="0.2">
      <c r="B24" s="35" t="s">
        <v>17</v>
      </c>
      <c r="C24" s="48">
        <f>+'[1]NOTAS DEL MES'!E206</f>
        <v>70663394.550197214</v>
      </c>
      <c r="D24" s="37"/>
      <c r="E24" s="48">
        <v>69739980.461701676</v>
      </c>
      <c r="F24" s="38"/>
      <c r="G24" s="30">
        <f>+C24/E24-1</f>
        <v>1.3240813696565823E-2</v>
      </c>
      <c r="H24" s="30"/>
      <c r="I24" s="30"/>
      <c r="J24" s="32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40"/>
      <c r="Y24" s="40"/>
    </row>
    <row r="25" spans="2:25" s="34" customFormat="1" x14ac:dyDescent="0.2">
      <c r="B25" s="35" t="s">
        <v>18</v>
      </c>
      <c r="C25" s="36">
        <f>+'[1]NOTAS DEL MES'!E219</f>
        <v>1505389.410000002</v>
      </c>
      <c r="D25" s="37"/>
      <c r="E25" s="36">
        <v>1505389.410000002</v>
      </c>
      <c r="F25" s="38"/>
      <c r="G25" s="30">
        <f t="shared" ref="G25:G26" si="1">+C25/E25-1</f>
        <v>0</v>
      </c>
      <c r="H25" s="30"/>
      <c r="I25" s="30"/>
      <c r="J25" s="32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40"/>
    </row>
    <row r="26" spans="2:25" s="34" customFormat="1" x14ac:dyDescent="0.2">
      <c r="B26" s="26" t="s">
        <v>19</v>
      </c>
      <c r="C26" s="46">
        <f>SUM(C24:C25)</f>
        <v>72168783.96019721</v>
      </c>
      <c r="D26" s="47"/>
      <c r="E26" s="46">
        <f>SUM(E24:E25)</f>
        <v>71245369.871701673</v>
      </c>
      <c r="F26" s="38"/>
      <c r="G26" s="30">
        <f t="shared" si="1"/>
        <v>1.2961039996822521E-2</v>
      </c>
      <c r="H26" s="30"/>
      <c r="I26" s="30"/>
      <c r="J26" s="32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40"/>
    </row>
    <row r="27" spans="2:25" s="34" customFormat="1" x14ac:dyDescent="0.2">
      <c r="B27" s="26"/>
      <c r="C27" s="49"/>
      <c r="D27" s="47"/>
      <c r="E27" s="49"/>
      <c r="F27" s="38"/>
      <c r="G27" s="30"/>
      <c r="H27" s="30"/>
      <c r="I27" s="30"/>
      <c r="J27" s="32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40"/>
    </row>
    <row r="28" spans="2:25" s="34" customFormat="1" ht="15.75" thickBot="1" x14ac:dyDescent="0.25">
      <c r="B28" s="26" t="s">
        <v>20</v>
      </c>
      <c r="C28" s="44">
        <f>+C26+C21</f>
        <v>418951037.84361213</v>
      </c>
      <c r="D28" s="45"/>
      <c r="E28" s="44">
        <f>+E26+E21</f>
        <v>458231639.84083891</v>
      </c>
      <c r="F28" s="38"/>
      <c r="G28" s="50">
        <f>+C28/E28-1</f>
        <v>-8.572215137931205E-2</v>
      </c>
      <c r="H28" s="51"/>
      <c r="I28" s="30"/>
      <c r="J28" s="32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40"/>
      <c r="Y28" s="40"/>
    </row>
    <row r="29" spans="2:25" s="34" customFormat="1" x14ac:dyDescent="0.2">
      <c r="B29" s="52" t="s">
        <v>21</v>
      </c>
      <c r="C29" s="27"/>
      <c r="D29" s="28"/>
      <c r="E29" s="27"/>
      <c r="F29" s="38"/>
      <c r="G29" s="30"/>
      <c r="H29" s="30"/>
      <c r="I29" s="30"/>
      <c r="J29" s="32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40"/>
    </row>
    <row r="30" spans="2:25" s="34" customFormat="1" x14ac:dyDescent="0.2">
      <c r="B30" s="52"/>
      <c r="C30" s="36"/>
      <c r="D30" s="37"/>
      <c r="E30" s="36"/>
      <c r="F30" s="38"/>
      <c r="G30" s="30"/>
      <c r="H30" s="30"/>
      <c r="I30" s="30"/>
      <c r="J30" s="32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40"/>
    </row>
    <row r="31" spans="2:25" s="34" customFormat="1" x14ac:dyDescent="0.2">
      <c r="B31" s="35" t="s">
        <v>22</v>
      </c>
      <c r="C31" s="53">
        <f>+'[1]NOTAS DEL MES'!C243</f>
        <v>201983883.32062373</v>
      </c>
      <c r="D31" s="54"/>
      <c r="E31" s="53">
        <v>211084191</v>
      </c>
      <c r="F31" s="38"/>
      <c r="G31" s="30">
        <f>+C31/E31-1</f>
        <v>-4.3112218097736577E-2</v>
      </c>
      <c r="H31" s="30"/>
      <c r="I31" s="30"/>
      <c r="J31" s="32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40"/>
      <c r="Y31" s="40"/>
    </row>
    <row r="32" spans="2:25" s="34" customFormat="1" ht="30" x14ac:dyDescent="0.2">
      <c r="B32" s="35" t="s">
        <v>23</v>
      </c>
      <c r="C32" s="55">
        <f>+'[1]NOTAS DEL MES'!C286</f>
        <v>77546884.23480399</v>
      </c>
      <c r="D32" s="56"/>
      <c r="E32" s="55">
        <v>101353112</v>
      </c>
      <c r="F32" s="38"/>
      <c r="G32" s="30">
        <f t="shared" ref="G32:G33" si="2">+C32/E32-1</f>
        <v>-0.23488403360713794</v>
      </c>
      <c r="H32" s="30"/>
      <c r="I32" s="30"/>
      <c r="J32" s="32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40"/>
      <c r="Y32" s="40"/>
    </row>
    <row r="33" spans="2:25" s="34" customFormat="1" x14ac:dyDescent="0.2">
      <c r="B33" s="35" t="s">
        <v>24</v>
      </c>
      <c r="C33" s="57">
        <f>+'[1]NOTAS DEL MES'!C305</f>
        <v>4359800.25</v>
      </c>
      <c r="D33" s="54"/>
      <c r="E33" s="57">
        <v>4359800.25</v>
      </c>
      <c r="F33" s="38"/>
      <c r="G33" s="30">
        <f t="shared" si="2"/>
        <v>0</v>
      </c>
      <c r="H33" s="30"/>
      <c r="I33" s="30"/>
      <c r="J33" s="32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40"/>
    </row>
    <row r="34" spans="2:25" s="34" customFormat="1" x14ac:dyDescent="0.2">
      <c r="B34" s="26" t="s">
        <v>25</v>
      </c>
      <c r="C34" s="58">
        <f>SUM(C31:C33)</f>
        <v>283890567.80542773</v>
      </c>
      <c r="D34" s="59"/>
      <c r="E34" s="58">
        <f>SUM(E31:E33)</f>
        <v>316797103.25</v>
      </c>
      <c r="F34" s="38"/>
      <c r="G34" s="30">
        <f>+C34/E34-1</f>
        <v>-0.10387258944916589</v>
      </c>
      <c r="H34" s="51"/>
      <c r="I34" s="30"/>
      <c r="J34" s="32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40"/>
    </row>
    <row r="35" spans="2:25" s="34" customFormat="1" x14ac:dyDescent="0.2">
      <c r="B35" s="26"/>
      <c r="C35" s="58"/>
      <c r="D35" s="59"/>
      <c r="E35" s="58"/>
      <c r="F35" s="38"/>
      <c r="G35" s="30"/>
      <c r="H35" s="30"/>
      <c r="I35" s="30"/>
      <c r="J35" s="32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40"/>
    </row>
    <row r="36" spans="2:25" s="34" customFormat="1" x14ac:dyDescent="0.2">
      <c r="B36" s="26" t="s">
        <v>26</v>
      </c>
      <c r="C36" s="53"/>
      <c r="D36" s="54"/>
      <c r="E36" s="53"/>
      <c r="F36" s="38"/>
      <c r="G36" s="30"/>
      <c r="H36" s="30"/>
      <c r="I36" s="30"/>
      <c r="J36" s="32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40"/>
    </row>
    <row r="37" spans="2:25" s="34" customFormat="1" x14ac:dyDescent="0.2">
      <c r="B37" s="35" t="s">
        <v>27</v>
      </c>
      <c r="C37" s="53">
        <f>+'[1]NOTAS DEL MES'!C321</f>
        <v>8124514.1229080847</v>
      </c>
      <c r="D37" s="54"/>
      <c r="E37" s="53">
        <v>7823874</v>
      </c>
      <c r="F37" s="38"/>
      <c r="G37" s="30">
        <f>+C37/E37-1</f>
        <v>3.8425992405819009E-2</v>
      </c>
      <c r="H37" s="30"/>
      <c r="I37" s="30"/>
      <c r="J37" s="32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40"/>
      <c r="Y37" s="40"/>
    </row>
    <row r="38" spans="2:25" s="34" customFormat="1" x14ac:dyDescent="0.2">
      <c r="B38" s="26" t="s">
        <v>28</v>
      </c>
      <c r="C38" s="58">
        <f>+C37</f>
        <v>8124514.1229080847</v>
      </c>
      <c r="D38" s="59"/>
      <c r="E38" s="58">
        <f>SUM(E37)</f>
        <v>7823874</v>
      </c>
      <c r="F38" s="38"/>
      <c r="G38" s="30"/>
      <c r="H38" s="30"/>
      <c r="I38" s="30"/>
      <c r="J38" s="32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40"/>
    </row>
    <row r="39" spans="2:25" s="34" customFormat="1" x14ac:dyDescent="0.2">
      <c r="B39" s="26"/>
      <c r="C39" s="58"/>
      <c r="D39" s="59"/>
      <c r="E39" s="58"/>
      <c r="F39" s="38"/>
      <c r="G39" s="30"/>
      <c r="H39" s="30"/>
      <c r="I39" s="30"/>
      <c r="J39" s="32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40"/>
    </row>
    <row r="40" spans="2:25" s="34" customFormat="1" x14ac:dyDescent="0.2">
      <c r="B40" s="26" t="s">
        <v>29</v>
      </c>
      <c r="C40" s="58">
        <f>+C34+C38</f>
        <v>292015081.92833579</v>
      </c>
      <c r="D40" s="59"/>
      <c r="E40" s="58">
        <f>+E34+E38</f>
        <v>324620977.25</v>
      </c>
      <c r="F40" s="38"/>
      <c r="G40" s="30">
        <f>+C40/E40-1</f>
        <v>-0.10044297074663011</v>
      </c>
      <c r="H40" s="30"/>
      <c r="I40" s="30"/>
      <c r="J40" s="32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40"/>
      <c r="Y40" s="40"/>
    </row>
    <row r="41" spans="2:25" s="34" customFormat="1" x14ac:dyDescent="0.2">
      <c r="B41" s="26"/>
      <c r="C41" s="58"/>
      <c r="D41" s="59"/>
      <c r="E41" s="58"/>
      <c r="F41" s="38"/>
      <c r="G41" s="30"/>
      <c r="H41" s="30"/>
      <c r="I41" s="30"/>
      <c r="J41" s="32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40"/>
    </row>
    <row r="42" spans="2:25" s="34" customFormat="1" x14ac:dyDescent="0.2">
      <c r="B42" s="26" t="s">
        <v>30</v>
      </c>
      <c r="C42" s="53"/>
      <c r="D42" s="54"/>
      <c r="E42" s="53"/>
      <c r="F42" s="38"/>
      <c r="G42" s="30"/>
      <c r="H42" s="30"/>
      <c r="I42" s="30"/>
      <c r="J42" s="32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40"/>
    </row>
    <row r="43" spans="2:25" s="34" customFormat="1" ht="30" x14ac:dyDescent="0.2">
      <c r="B43" s="60" t="s">
        <v>31</v>
      </c>
      <c r="C43" s="61">
        <f>+'[1]NOTAS DEL MES'!C335</f>
        <v>122018393</v>
      </c>
      <c r="D43" s="61"/>
      <c r="E43" s="61">
        <v>122018393</v>
      </c>
      <c r="F43" s="62"/>
      <c r="G43" s="29"/>
      <c r="H43" s="30"/>
      <c r="I43" s="30"/>
      <c r="J43" s="32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40"/>
    </row>
    <row r="44" spans="2:25" s="34" customFormat="1" ht="30" x14ac:dyDescent="0.2">
      <c r="B44" s="60" t="s">
        <v>32</v>
      </c>
      <c r="C44" s="55">
        <f>+'[1]Est. de Rendimiento MES'!C41</f>
        <v>4917562.6627187878</v>
      </c>
      <c r="D44" s="56"/>
      <c r="E44" s="55">
        <v>11592269.923714364</v>
      </c>
      <c r="F44" s="62"/>
      <c r="G44" s="29"/>
      <c r="H44" s="30"/>
      <c r="I44" s="30"/>
      <c r="J44" s="32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40"/>
    </row>
    <row r="45" spans="2:25" s="34" customFormat="1" x14ac:dyDescent="0.2">
      <c r="B45" s="26" t="s">
        <v>33</v>
      </c>
      <c r="C45" s="63">
        <f>SUM(C43:C44)</f>
        <v>126935955.66271879</v>
      </c>
      <c r="D45" s="61"/>
      <c r="E45" s="63">
        <f>SUM(E43:E44)</f>
        <v>133610662.92371437</v>
      </c>
      <c r="F45" s="62"/>
      <c r="G45" s="29"/>
      <c r="H45" s="30"/>
      <c r="I45" s="30"/>
      <c r="J45" s="32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40"/>
    </row>
    <row r="46" spans="2:25" s="34" customFormat="1" ht="15.75" thickBot="1" x14ac:dyDescent="0.25">
      <c r="B46" s="64" t="s">
        <v>34</v>
      </c>
      <c r="C46" s="65">
        <f>+C40+C45</f>
        <v>418951037.59105456</v>
      </c>
      <c r="D46" s="66"/>
      <c r="E46" s="65">
        <f>+E40+E45</f>
        <v>458231640.1737144</v>
      </c>
      <c r="F46" s="62"/>
      <c r="G46" s="29"/>
      <c r="H46" s="30"/>
      <c r="I46" s="30"/>
      <c r="J46" s="32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40"/>
    </row>
    <row r="47" spans="2:25" s="34" customFormat="1" ht="15.75" hidden="1" thickTop="1" x14ac:dyDescent="0.2">
      <c r="B47" s="17"/>
      <c r="C47" s="67">
        <f>+C46-C28</f>
        <v>-0.25255757570266724</v>
      </c>
      <c r="D47" s="68"/>
      <c r="E47" s="67">
        <f>+E46-E28</f>
        <v>0.33287549018859863</v>
      </c>
      <c r="F47" s="62"/>
      <c r="G47" s="29"/>
      <c r="H47" s="29"/>
      <c r="I47" s="30"/>
      <c r="J47" s="32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40"/>
    </row>
    <row r="48" spans="2:25" s="34" customFormat="1" hidden="1" thickTop="1" x14ac:dyDescent="0.2">
      <c r="B48" s="69"/>
      <c r="C48" s="70">
        <f>+C46-C28</f>
        <v>-0.25255757570266724</v>
      </c>
      <c r="D48" s="71"/>
      <c r="E48" s="72"/>
      <c r="F48" s="29"/>
      <c r="G48" s="29"/>
      <c r="H48" s="29"/>
      <c r="I48" s="30"/>
      <c r="J48" s="32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40"/>
    </row>
    <row r="49" spans="2:23" s="34" customFormat="1" thickTop="1" x14ac:dyDescent="0.2">
      <c r="B49" s="69"/>
      <c r="C49" s="70">
        <f>+C28-C46</f>
        <v>0.25255757570266724</v>
      </c>
      <c r="D49" s="71"/>
      <c r="E49" s="70">
        <f>+E28-E46</f>
        <v>-0.33287549018859863</v>
      </c>
      <c r="F49" s="29"/>
      <c r="G49" s="29"/>
      <c r="H49" s="29"/>
      <c r="I49" s="30"/>
      <c r="J49" s="32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2:23" s="34" customFormat="1" ht="14.25" x14ac:dyDescent="0.2">
      <c r="B50" s="69"/>
      <c r="C50" s="70"/>
      <c r="D50" s="71"/>
      <c r="E50" s="73"/>
      <c r="F50" s="29"/>
      <c r="G50" s="29"/>
      <c r="H50" s="29"/>
      <c r="I50" s="30"/>
      <c r="J50" s="32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</row>
    <row r="51" spans="2:23" s="34" customFormat="1" ht="14.25" x14ac:dyDescent="0.2">
      <c r="B51" s="69"/>
      <c r="C51" s="70"/>
      <c r="D51" s="71"/>
      <c r="E51" s="74"/>
      <c r="F51" s="29"/>
      <c r="G51" s="29"/>
      <c r="H51" s="29"/>
      <c r="I51" s="30"/>
      <c r="J51" s="32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</row>
    <row r="52" spans="2:23" s="34" customFormat="1" ht="14.25" x14ac:dyDescent="0.2">
      <c r="B52" s="69"/>
      <c r="C52" s="70"/>
      <c r="D52" s="71"/>
      <c r="E52" s="72"/>
      <c r="F52" s="29"/>
      <c r="G52" s="29"/>
      <c r="H52" s="29"/>
      <c r="I52" s="30"/>
      <c r="J52" s="32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</row>
    <row r="53" spans="2:23" s="34" customFormat="1" ht="14.25" x14ac:dyDescent="0.2">
      <c r="B53" s="69"/>
      <c r="C53" s="70"/>
      <c r="D53" s="71"/>
      <c r="E53" s="72"/>
      <c r="F53" s="29"/>
      <c r="G53" s="29"/>
      <c r="H53" s="29"/>
      <c r="I53" s="30"/>
      <c r="J53" s="32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</row>
    <row r="54" spans="2:23" s="34" customFormat="1" ht="14.25" x14ac:dyDescent="0.2">
      <c r="B54" s="69"/>
      <c r="C54" s="70"/>
      <c r="D54" s="71"/>
      <c r="E54" s="72"/>
      <c r="F54" s="29"/>
      <c r="G54" s="29"/>
      <c r="H54" s="29"/>
      <c r="I54" s="30"/>
      <c r="J54" s="32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</row>
    <row r="55" spans="2:23" s="34" customFormat="1" ht="14.25" x14ac:dyDescent="0.2">
      <c r="B55" s="69"/>
      <c r="C55" s="70"/>
      <c r="D55" s="71"/>
      <c r="E55" s="72"/>
      <c r="F55" s="29"/>
      <c r="G55" s="29"/>
      <c r="H55" s="29"/>
      <c r="I55" s="30"/>
      <c r="J55" s="32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</row>
    <row r="56" spans="2:23" s="34" customFormat="1" ht="14.25" x14ac:dyDescent="0.2">
      <c r="B56" s="69"/>
      <c r="C56" s="70"/>
      <c r="D56" s="71"/>
      <c r="E56" s="72"/>
      <c r="F56" s="29"/>
      <c r="G56" s="29"/>
      <c r="H56" s="29"/>
      <c r="I56" s="30"/>
      <c r="J56" s="32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</row>
    <row r="57" spans="2:23" s="34" customFormat="1" x14ac:dyDescent="0.25">
      <c r="B57" s="75"/>
      <c r="C57" s="76"/>
      <c r="D57" s="77"/>
      <c r="E57" s="78"/>
      <c r="F57" s="29"/>
      <c r="G57" s="29"/>
      <c r="H57" s="29"/>
      <c r="I57" s="30"/>
      <c r="J57" s="32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</row>
    <row r="58" spans="2:23" s="34" customFormat="1" x14ac:dyDescent="0.25">
      <c r="B58" s="75"/>
      <c r="C58" s="78"/>
      <c r="D58" s="79"/>
      <c r="E58" s="78"/>
      <c r="F58" s="29"/>
      <c r="G58" s="29"/>
      <c r="H58" s="29"/>
      <c r="I58" s="30"/>
      <c r="J58" s="32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</row>
    <row r="75" spans="2:2" x14ac:dyDescent="0.25">
      <c r="B75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2" orientation="portrait" errors="NA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Estado de Situación MES </vt:lpstr>
      <vt:lpstr>'Estado de Situación MES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Yokasta Burgos</dc:creator>
  <cp:lastModifiedBy>Yokasta Burgos</cp:lastModifiedBy>
  <cp:lastPrinted>2022-11-11T14:53:24Z</cp:lastPrinted>
  <dcterms:created xsi:type="dcterms:W3CDTF">2022-11-11T14:52:32Z</dcterms:created>
  <dcterms:modified xsi:type="dcterms:W3CDTF">2022-11-11T14:53:51Z</dcterms:modified>
</cp:coreProperties>
</file>