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10.REPORTES OAI\2022\"/>
    </mc:Choice>
  </mc:AlternateContent>
  <bookViews>
    <workbookView xWindow="0" yWindow="0" windowWidth="20490" windowHeight="7455" firstSheet="1" activeTab="1"/>
  </bookViews>
  <sheets>
    <sheet name="1er Semestre" sheetId="1" state="hidden" r:id="rId1"/>
    <sheet name="1ER Trimestre" sheetId="2" r:id="rId2"/>
  </sheets>
  <externalReferences>
    <externalReference r:id="rId3"/>
  </externalReferences>
  <definedNames>
    <definedName name="_xlnm.Print_Area" localSheetId="0">'1er Semestre'!$A$1:$J$45</definedName>
    <definedName name="_xlnm.Print_Area" localSheetId="1">'1ER Trimestre'!$A$1:$J$45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2" l="1"/>
  <c r="F29" i="2"/>
  <c r="F30" i="2"/>
  <c r="G30" i="2" l="1"/>
  <c r="I25" i="2"/>
  <c r="M43" i="2"/>
  <c r="P35" i="2"/>
  <c r="P38" i="2" s="1"/>
  <c r="O35" i="2"/>
  <c r="O38" i="2" s="1"/>
  <c r="N35" i="2"/>
  <c r="N38" i="2" s="1"/>
  <c r="M35" i="2"/>
  <c r="M38" i="2" s="1"/>
  <c r="Q34" i="2"/>
  <c r="J30" i="2"/>
  <c r="I30" i="2"/>
  <c r="J29" i="2"/>
  <c r="I29" i="2"/>
  <c r="C16" i="2"/>
  <c r="C15" i="2"/>
  <c r="M45" i="2" l="1"/>
  <c r="M46" i="2" s="1"/>
  <c r="Q38" i="2"/>
  <c r="J29" i="1"/>
  <c r="J30" i="1"/>
  <c r="I29" i="1"/>
  <c r="I30" i="1"/>
  <c r="M43" i="1" l="1"/>
  <c r="Q34" i="1"/>
  <c r="P35" i="1"/>
  <c r="P38" i="1" s="1"/>
  <c r="O35" i="1"/>
  <c r="O38" i="1" s="1"/>
  <c r="N35" i="1"/>
  <c r="N38" i="1" s="1"/>
  <c r="M35" i="1"/>
  <c r="M38" i="1" s="1"/>
  <c r="M45" i="1" s="1"/>
  <c r="M46" i="1" l="1"/>
  <c r="Q38" i="1"/>
  <c r="I25" i="1" l="1"/>
  <c r="G29" i="1" l="1"/>
  <c r="E29" i="1"/>
  <c r="C16" i="1" l="1"/>
  <c r="C15" i="1"/>
</calcChain>
</file>

<file path=xl/sharedStrings.xml><?xml version="1.0" encoding="utf-8"?>
<sst xmlns="http://schemas.openxmlformats.org/spreadsheetml/2006/main" count="166" uniqueCount="87">
  <si>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</si>
  <si>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</si>
  <si>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</si>
  <si>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</si>
  <si>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</si>
  <si>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</si>
  <si>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</si>
  <si>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</si>
  <si>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</si>
  <si>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</si>
  <si>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</si>
  <si>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</si>
  <si>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</si>
  <si>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</si>
  <si>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</si>
  <si>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</si>
  <si>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</si>
  <si>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</si>
  <si>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</si>
  <si>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</si>
  <si>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</si>
  <si>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</si>
  <si>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</si>
  <si>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</si>
  <si>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</si>
  <si>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</si>
  <si>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</si>
  <si>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</si>
  <si>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</si>
  <si>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</si>
  <si>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</si>
  <si>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</si>
  <si>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</si>
  <si>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</si>
  <si>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</si>
  <si>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</si>
  <si>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</si>
  <si>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</si>
  <si>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</si>
  <si>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</si>
  <si>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</si>
  <si>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</si>
  <si>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</si>
  <si>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</si>
  <si>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</si>
  <si>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 xml:space="preserve"> Presupuesto Anual</t>
  </si>
  <si>
    <t>Informe de Evaluación semestral de las Metas Físicas-Financieras</t>
  </si>
  <si>
    <t>Nivel de Avance de produccion, sigef</t>
  </si>
  <si>
    <t>Desarrollo Social</t>
  </si>
  <si>
    <t>2.2.1</t>
  </si>
  <si>
    <t>6311 - Personas acceden a servicios de salud especializados en oncología en Instituto Nacional del Cáncer Rosa Emilia</t>
  </si>
  <si>
    <t>Número de atenciones por tipo de servicio</t>
  </si>
  <si>
    <t>Ejecución Semestral</t>
  </si>
  <si>
    <t>Incluir todas las areas de servicios en el SIGEF..</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</si>
  <si>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</si>
  <si>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</si>
  <si>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</si>
  <si>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</si>
  <si>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</si>
  <si>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</si>
  <si>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</si>
  <si>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</si>
  <si>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</si>
  <si>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Plantea la atención en el nivel especializado, ofertando los servicios de consulta, emergencias, hospitalización y diagnósticos que garantice la pronta recuperación y satisfacción del ciudadano</t>
  </si>
  <si>
    <r>
      <t>Beneficiarios:</t>
    </r>
    <r>
      <rPr>
        <sz val="10"/>
        <color rgb="FF000000"/>
        <rFont val="Century Gothic"/>
        <family val="2"/>
      </rPr>
      <t xml:space="preserve"> </t>
    </r>
  </si>
  <si>
    <r>
      <t xml:space="preserve">VI. </t>
    </r>
    <r>
      <rPr>
        <b/>
        <sz val="10"/>
        <color theme="0"/>
        <rFont val="Century Gothic"/>
        <family val="2"/>
      </rPr>
      <t>Oportunidades de Mejora</t>
    </r>
  </si>
  <si>
    <t>Para este semestre nos propusimos alcanzar una cantidad de 180,005 atenciones en las areas priorizadas con un presupuesto de    160,715,320.00 Millones ( Incluye solo los  ingresos del fondo general).        
2.Logramos atender 229,774 pacientes en las areas priorizadas con una ejecución Financiera de  73,226, 775.93 millones de fondo general y 355,887,366.93 de fondos propio.</t>
  </si>
  <si>
    <t>En la parte fisica solo estamos considerando las Seis Areas Priroizadas por el SNS. En la finaciera esta incluido lo ejecutado del fondo por venta de servcios de todas las areas mas el fondo general.</t>
  </si>
  <si>
    <t>3ER TRIM</t>
  </si>
  <si>
    <t>4TO TRIM</t>
  </si>
  <si>
    <t>2DO TRIM</t>
  </si>
  <si>
    <t>1ER TRIM</t>
  </si>
  <si>
    <t>Fondo General (100)</t>
  </si>
  <si>
    <t>Fondos Propios (102)</t>
  </si>
  <si>
    <t>% aplicado a cada trimestre</t>
  </si>
  <si>
    <t>Programacion Meta Financiera 2022</t>
  </si>
  <si>
    <t>Presupuesto Aprobado</t>
  </si>
  <si>
    <t>Presupuesto Modificado</t>
  </si>
  <si>
    <t>Total Devengado</t>
  </si>
  <si>
    <t>Programación Semestral</t>
  </si>
  <si>
    <r>
      <rPr>
        <b/>
        <sz val="8"/>
        <rFont val="Calibri"/>
        <family val="2"/>
      </rPr>
      <t>Nota 1:</t>
    </r>
    <r>
      <rPr>
        <sz val="8"/>
        <rFont val="Calibri"/>
        <family val="2"/>
      </rPr>
      <t xml:space="preserve"> La diferencia entre lo programado en el sistema (SIGEF) y lo mostrado en este reporte se debe a que en el sigef solo se esta considerando el valor del fondo General (fondo 100), y en la programación semestral en el reporte se incluye  fondo general y fondos propios (fondo 102).</t>
    </r>
  </si>
  <si>
    <r>
      <rPr>
        <b/>
        <sz val="8"/>
        <rFont val="Calibri"/>
        <family val="2"/>
      </rPr>
      <t>Nota 2</t>
    </r>
    <r>
      <rPr>
        <sz val="8"/>
        <rFont val="Calibri"/>
        <family val="2"/>
      </rPr>
      <t>: para el calculo de las metas fisicas solo se esta considerando los servicios contemplados en el 67A, las demas areas de servicios no estan incluidas</t>
    </r>
  </si>
  <si>
    <t xml:space="preserve">Programación Trimestral </t>
  </si>
  <si>
    <t xml:space="preserve">Ejecución Trimestral </t>
  </si>
  <si>
    <t>Informe de Evaluación 1er Trimestre 2022 de las Metas Físicas-Financieras</t>
  </si>
  <si>
    <t>Para este trimestre nos propusimos alcanzar una cantidad de 84,002 atenciones en las areas priorizadas con un presupuesto de  323,206,857.00 Millones.   
2.Logramos atender 117,814 pacientes en las areas priorizadas con una ejecución Financiera de 205,719,613.34 millones de fondo general y  fondos propios.</t>
  </si>
  <si>
    <t>En la parte fisica solo estamos considerando las Seis Areas Priroizadas por el SNS y podemos observar que superamos la meta fisica programada para este trimestre. En la finaciera esta incluido lo ejecutado del fondo por venta de servcios de todas las areas mas el fondo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</si>
</sst>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1"/>
      <name val="Calibri"/>
      <family val="2"/>
    </font>
    <font>
      <b/>
      <sz val="11"/>
      <name val="Calibri"/>
      <family val="2"/>
    </font>
    <font>
      <b/>
      <sz val="10"/>
      <color rgb="FF000000"/>
      <name val="Calibri"/>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b/>
      <sz val="10"/>
      <color theme="0"/>
      <name val="Calibri"/>
      <family val="2"/>
      <scheme val="minor"/>
    </font>
    <font>
      <b/>
      <sz val="10"/>
      <color theme="1"/>
      <name val="Calibri"/>
      <family val="2"/>
      <scheme val="minor"/>
    </font>
    <font>
      <sz val="10"/>
      <color rgb="FF000000"/>
      <name val="Century Gothic"/>
      <family val="2"/>
    </font>
    <font>
      <b/>
      <sz val="10"/>
      <color theme="0"/>
      <name val="Century Gothic"/>
      <family val="2"/>
    </font>
    <font>
      <i/>
      <sz val="9"/>
      <color theme="1"/>
      <name val="Calibri"/>
      <family val="2"/>
      <scheme val="minor"/>
    </font>
    <font>
      <b/>
      <i/>
      <sz val="9"/>
      <color theme="1"/>
      <name val="Calibri"/>
      <family val="2"/>
      <scheme val="minor"/>
    </font>
    <font>
      <sz val="8"/>
      <name val="Calibri"/>
      <family val="2"/>
    </font>
    <font>
      <b/>
      <sz val="8"/>
      <name val="Calibri"/>
      <family val="2"/>
    </font>
  </fonts>
  <fills count="11">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5">
    <xf numFmtId="0" fontId="0" fillId="0" borderId="0" xfId="0"/>
    <xf numFmtId="0" fontId="0" fillId="0" borderId="0" xfId="0" applyProtection="1">
      <protection locked="0"/>
    </xf>
    <xf numFmtId="0" fontId="5" fillId="0" borderId="0" xfId="0" applyFont="1" applyProtection="1">
      <protection locked="0"/>
    </xf>
    <xf numFmtId="0" fontId="4" fillId="6" borderId="19" xfId="0" applyFont="1" applyFill="1" applyBorder="1" applyAlignment="1">
      <alignment horizontal="center" vertical="center"/>
    </xf>
    <xf numFmtId="0" fontId="7" fillId="8" borderId="30" xfId="0" applyFont="1" applyFill="1" applyBorder="1" applyAlignment="1">
      <alignment horizontal="center" vertical="center" wrapText="1" readingOrder="1"/>
    </xf>
    <xf numFmtId="0" fontId="7" fillId="8" borderId="31" xfId="0" applyFont="1" applyFill="1" applyBorder="1" applyAlignment="1">
      <alignment horizontal="center" vertical="center" wrapText="1" readingOrder="1"/>
    </xf>
    <xf numFmtId="0" fontId="7" fillId="8" borderId="32" xfId="0" applyFont="1" applyFill="1" applyBorder="1" applyAlignment="1">
      <alignment horizontal="center" vertical="center" wrapText="1" readingOrder="1"/>
    </xf>
    <xf numFmtId="0" fontId="4" fillId="6" borderId="19" xfId="0" applyFont="1" applyFill="1" applyBorder="1" applyAlignment="1">
      <alignment horizontal="center" vertical="center" wrapText="1"/>
    </xf>
    <xf numFmtId="0" fontId="11" fillId="0" borderId="0" xfId="0" applyFont="1" applyBorder="1" applyAlignment="1" applyProtection="1">
      <alignment horizontal="left" vertical="center" wrapText="1"/>
      <protection locked="0"/>
    </xf>
    <xf numFmtId="0" fontId="13" fillId="9" borderId="1" xfId="0" applyFont="1" applyFill="1" applyBorder="1" applyAlignment="1">
      <alignment vertical="top" wrapText="1"/>
    </xf>
    <xf numFmtId="0" fontId="13" fillId="9" borderId="5" xfId="0" applyFont="1" applyFill="1" applyBorder="1" applyAlignment="1">
      <alignment vertical="top"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9" borderId="9" xfId="0" applyFont="1" applyFill="1" applyBorder="1" applyAlignment="1">
      <alignment vertical="top" wrapText="1"/>
    </xf>
    <xf numFmtId="164" fontId="14" fillId="0" borderId="12"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3" fillId="0" borderId="17" xfId="0" applyFont="1" applyBorder="1" applyAlignment="1">
      <alignment vertical="center"/>
    </xf>
    <xf numFmtId="0" fontId="16" fillId="0" borderId="17" xfId="0" applyFont="1" applyBorder="1"/>
    <xf numFmtId="0" fontId="13" fillId="0" borderId="17" xfId="0" applyFont="1" applyBorder="1" applyAlignment="1">
      <alignment vertical="center" wrapText="1"/>
    </xf>
    <xf numFmtId="0" fontId="8" fillId="0" borderId="24" xfId="0" applyFont="1" applyBorder="1" applyAlignment="1" applyProtection="1">
      <alignment vertical="top" wrapText="1"/>
      <protection locked="0"/>
    </xf>
    <xf numFmtId="0" fontId="8" fillId="0" borderId="28" xfId="0" applyFont="1" applyBorder="1" applyAlignment="1" applyProtection="1">
      <alignment vertical="top" wrapText="1"/>
      <protection locked="0"/>
    </xf>
    <xf numFmtId="165" fontId="8" fillId="0" borderId="28" xfId="0" applyNumberFormat="1" applyFont="1" applyBorder="1" applyAlignment="1" applyProtection="1">
      <alignment horizontal="center" vertical="center" wrapText="1" readingOrder="1"/>
      <protection locked="0"/>
    </xf>
    <xf numFmtId="166" fontId="8" fillId="0" borderId="28" xfId="0" applyNumberFormat="1" applyFont="1" applyBorder="1" applyAlignment="1" applyProtection="1">
      <alignment horizontal="center" vertical="center" wrapText="1" readingOrder="1"/>
      <protection locked="0"/>
    </xf>
    <xf numFmtId="165" fontId="8" fillId="0" borderId="28" xfId="0" applyNumberFormat="1" applyFont="1" applyBorder="1" applyAlignment="1" applyProtection="1">
      <alignment horizontal="center" vertical="center" wrapText="1"/>
      <protection locked="0"/>
    </xf>
    <xf numFmtId="10" fontId="8" fillId="7" borderId="28" xfId="2" applyNumberFormat="1" applyFont="1" applyFill="1" applyBorder="1" applyAlignment="1" applyProtection="1">
      <alignment horizontal="center" vertical="center" wrapText="1" readingOrder="1"/>
      <protection locked="0"/>
    </xf>
    <xf numFmtId="167" fontId="8" fillId="7" borderId="25" xfId="0" applyNumberFormat="1" applyFont="1" applyFill="1" applyBorder="1" applyAlignment="1" applyProtection="1">
      <alignment horizontal="center" vertical="center" wrapText="1" readingOrder="1"/>
      <protection locked="0"/>
    </xf>
    <xf numFmtId="0" fontId="8" fillId="0" borderId="33" xfId="0" applyFont="1" applyBorder="1" applyAlignment="1" applyProtection="1">
      <alignment vertical="top" wrapText="1"/>
      <protection locked="0"/>
    </xf>
    <xf numFmtId="0" fontId="8" fillId="0" borderId="34" xfId="0" applyFont="1" applyBorder="1" applyAlignment="1" applyProtection="1">
      <alignment vertical="top" wrapText="1"/>
      <protection locked="0"/>
    </xf>
    <xf numFmtId="165" fontId="8" fillId="0" borderId="34" xfId="0" applyNumberFormat="1" applyFont="1" applyBorder="1" applyAlignment="1" applyProtection="1">
      <alignment horizontal="center" vertical="center" wrapText="1" readingOrder="1"/>
      <protection locked="0"/>
    </xf>
    <xf numFmtId="166" fontId="8" fillId="0" borderId="34" xfId="0" applyNumberFormat="1" applyFont="1" applyBorder="1" applyAlignment="1" applyProtection="1">
      <alignment horizontal="center" vertical="center" wrapText="1" readingOrder="1"/>
      <protection locked="0"/>
    </xf>
    <xf numFmtId="165" fontId="8" fillId="0" borderId="34" xfId="0" applyNumberFormat="1" applyFont="1" applyBorder="1" applyAlignment="1" applyProtection="1">
      <alignment horizontal="center" vertical="center" wrapText="1"/>
      <protection locked="0"/>
    </xf>
    <xf numFmtId="0" fontId="13" fillId="0" borderId="17" xfId="0" applyFont="1" applyBorder="1" applyAlignment="1" applyProtection="1">
      <alignment vertical="center" wrapText="1"/>
      <protection locked="0"/>
    </xf>
    <xf numFmtId="4" fontId="0" fillId="0" borderId="0" xfId="0" applyNumberFormat="1"/>
    <xf numFmtId="43" fontId="0" fillId="0" borderId="0" xfId="0" applyNumberFormat="1"/>
    <xf numFmtId="4" fontId="0" fillId="10" borderId="15" xfId="0" applyNumberFormat="1" applyFill="1" applyBorder="1"/>
    <xf numFmtId="0" fontId="0" fillId="0" borderId="15" xfId="0" applyBorder="1"/>
    <xf numFmtId="0" fontId="0" fillId="0" borderId="39" xfId="0" applyBorder="1"/>
    <xf numFmtId="0" fontId="2" fillId="0" borderId="0" xfId="0" applyFont="1" applyBorder="1" applyAlignment="1">
      <alignment horizontal="center"/>
    </xf>
    <xf numFmtId="0" fontId="0" fillId="0" borderId="6" xfId="0" applyBorder="1"/>
    <xf numFmtId="4" fontId="0" fillId="0" borderId="0" xfId="0" applyNumberFormat="1" applyBorder="1"/>
    <xf numFmtId="4" fontId="2" fillId="0" borderId="6" xfId="0" applyNumberFormat="1" applyFont="1" applyBorder="1"/>
    <xf numFmtId="0" fontId="6" fillId="0" borderId="5" xfId="0" applyFont="1" applyBorder="1" applyAlignment="1" applyProtection="1">
      <alignment horizontal="center" vertical="center" wrapText="1"/>
      <protection locked="0"/>
    </xf>
    <xf numFmtId="9" fontId="0" fillId="0" borderId="0" xfId="2" applyFont="1" applyBorder="1" applyAlignment="1">
      <alignment horizontal="center" vertical="center"/>
    </xf>
    <xf numFmtId="43" fontId="0" fillId="10" borderId="0" xfId="1" applyFont="1" applyFill="1" applyBorder="1"/>
    <xf numFmtId="0" fontId="0" fillId="0" borderId="0" xfId="0" applyBorder="1"/>
    <xf numFmtId="43" fontId="0" fillId="0" borderId="10" xfId="1" applyFont="1" applyBorder="1"/>
    <xf numFmtId="43" fontId="2" fillId="0" borderId="11" xfId="0" applyNumberFormat="1" applyFont="1" applyBorder="1"/>
    <xf numFmtId="0" fontId="10" fillId="0" borderId="0" xfId="0" applyFont="1" applyBorder="1" applyAlignment="1" applyProtection="1">
      <alignment horizontal="left" vertical="center" wrapText="1"/>
      <protection locked="0"/>
    </xf>
    <xf numFmtId="43" fontId="19" fillId="0" borderId="22" xfId="1"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21" fillId="0" borderId="0" xfId="0" applyFont="1" applyAlignment="1" applyProtection="1">
      <alignment horizontal="left"/>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0" borderId="1" xfId="0" applyFont="1" applyBorder="1" applyAlignment="1">
      <alignment horizontal="center"/>
    </xf>
    <xf numFmtId="0" fontId="3" fillId="0" borderId="15" xfId="0" applyFont="1" applyBorder="1" applyAlignment="1">
      <alignment horizontal="center"/>
    </xf>
    <xf numFmtId="0" fontId="3" fillId="0" borderId="39" xfId="0" applyFont="1" applyBorder="1" applyAlignment="1">
      <alignment horizontal="center"/>
    </xf>
    <xf numFmtId="0" fontId="15" fillId="4" borderId="17" xfId="0" applyFont="1" applyFill="1" applyBorder="1" applyAlignment="1">
      <alignment horizontal="left" vertical="center"/>
    </xf>
    <xf numFmtId="0" fontId="15" fillId="4" borderId="0" xfId="0" applyFont="1" applyFill="1" applyAlignment="1">
      <alignment horizontal="left" vertical="center"/>
    </xf>
    <xf numFmtId="0" fontId="15" fillId="4" borderId="18" xfId="0" applyFont="1" applyFill="1" applyBorder="1" applyAlignment="1">
      <alignment horizontal="left" vertical="center"/>
    </xf>
    <xf numFmtId="0" fontId="16" fillId="5" borderId="17"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8" xfId="0" applyFont="1" applyFill="1" applyBorder="1" applyAlignment="1">
      <alignment horizontal="left" vertical="center" wrapText="1"/>
    </xf>
    <xf numFmtId="0" fontId="10" fillId="0" borderId="35"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21" fillId="0" borderId="0" xfId="0" applyFont="1" applyAlignment="1">
      <alignment horizontal="left" vertical="center" wrapText="1"/>
    </xf>
    <xf numFmtId="0" fontId="10" fillId="0" borderId="0" xfId="0" applyFont="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0" fillId="0" borderId="0" xfId="0" applyFont="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0" fontId="16" fillId="5" borderId="17" xfId="0" applyFont="1" applyFill="1" applyBorder="1" applyAlignment="1">
      <alignment horizontal="left" vertical="center"/>
    </xf>
    <xf numFmtId="0" fontId="16" fillId="5" borderId="0" xfId="0" applyFont="1" applyFill="1" applyAlignment="1">
      <alignment horizontal="left" vertical="center"/>
    </xf>
    <xf numFmtId="0" fontId="16" fillId="5" borderId="18" xfId="0" applyFont="1" applyFill="1" applyBorder="1" applyAlignment="1">
      <alignment horizontal="left" vertical="center"/>
    </xf>
    <xf numFmtId="39" fontId="8" fillId="0" borderId="27" xfId="1" applyNumberFormat="1" applyFont="1" applyFill="1" applyBorder="1" applyAlignment="1" applyProtection="1">
      <alignment horizontal="center" vertical="center" wrapText="1" readingOrder="1"/>
      <protection locked="0"/>
    </xf>
    <xf numFmtId="39" fontId="8" fillId="0" borderId="28" xfId="1" applyNumberFormat="1" applyFont="1" applyFill="1" applyBorder="1" applyAlignment="1" applyProtection="1">
      <alignment horizontal="center" vertical="center" wrapText="1" readingOrder="1"/>
      <protection locked="0"/>
    </xf>
    <xf numFmtId="10" fontId="8" fillId="7" borderId="28" xfId="2" applyNumberFormat="1" applyFont="1" applyFill="1" applyBorder="1" applyAlignment="1" applyProtection="1">
      <alignment horizontal="center" vertical="center" wrapText="1" readingOrder="1"/>
    </xf>
    <xf numFmtId="10" fontId="8" fillId="7" borderId="29" xfId="2" applyNumberFormat="1" applyFont="1" applyFill="1" applyBorder="1" applyAlignment="1" applyProtection="1">
      <alignment horizontal="center" vertical="center" wrapText="1" readingOrder="1"/>
    </xf>
    <xf numFmtId="0" fontId="7" fillId="8" borderId="28" xfId="0" applyFont="1" applyFill="1" applyBorder="1" applyAlignment="1">
      <alignment horizontal="center" vertical="center" wrapText="1" readingOrder="1"/>
    </xf>
    <xf numFmtId="0" fontId="8" fillId="6" borderId="28" xfId="0" applyFont="1" applyFill="1" applyBorder="1" applyAlignment="1">
      <alignment vertical="top" wrapText="1"/>
    </xf>
    <xf numFmtId="0" fontId="8" fillId="6" borderId="29" xfId="0" applyFont="1" applyFill="1" applyBorder="1" applyAlignment="1">
      <alignment vertical="top" wrapText="1"/>
    </xf>
    <xf numFmtId="39" fontId="8" fillId="0" borderId="25" xfId="1" applyNumberFormat="1" applyFont="1" applyFill="1" applyBorder="1" applyAlignment="1" applyProtection="1">
      <alignment horizontal="center" vertical="center" wrapText="1" readingOrder="1"/>
      <protection locked="0"/>
    </xf>
    <xf numFmtId="39" fontId="8" fillId="0" borderId="38" xfId="1" applyNumberFormat="1" applyFont="1" applyFill="1" applyBorder="1" applyAlignment="1" applyProtection="1">
      <alignment horizontal="center" vertical="center" wrapText="1" readingOrder="1"/>
      <protection locked="0"/>
    </xf>
    <xf numFmtId="39" fontId="8" fillId="0" borderId="24" xfId="1" applyNumberFormat="1" applyFont="1" applyFill="1" applyBorder="1" applyAlignment="1" applyProtection="1">
      <alignment horizontal="center" vertical="center" wrapText="1" readingOrder="1"/>
      <protection locked="0"/>
    </xf>
    <xf numFmtId="0" fontId="4" fillId="0" borderId="14"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16" xfId="0" applyFont="1" applyBorder="1" applyAlignment="1">
      <alignment horizontal="center"/>
    </xf>
    <xf numFmtId="49" fontId="10" fillId="0" borderId="19" xfId="0" quotePrefix="1" applyNumberFormat="1" applyFont="1" applyBorder="1" applyAlignment="1" applyProtection="1">
      <alignment horizontal="left" vertical="center" wrapText="1"/>
      <protection locked="0"/>
    </xf>
    <xf numFmtId="49" fontId="10" fillId="0" borderId="20" xfId="0" quotePrefix="1" applyNumberFormat="1" applyFont="1" applyBorder="1" applyAlignment="1" applyProtection="1">
      <alignment horizontal="left" vertical="center" wrapText="1"/>
      <protection locked="0"/>
    </xf>
    <xf numFmtId="49" fontId="10" fillId="0" borderId="21" xfId="0" quotePrefix="1" applyNumberFormat="1" applyFont="1" applyBorder="1" applyAlignment="1" applyProtection="1">
      <alignment horizontal="left" vertical="center" wrapText="1"/>
      <protection locked="0"/>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8" xfId="0" applyFont="1" applyFill="1" applyBorder="1" applyAlignment="1">
      <alignment horizontal="center"/>
    </xf>
    <xf numFmtId="0" fontId="9" fillId="6" borderId="23" xfId="0" applyFont="1" applyFill="1" applyBorder="1" applyAlignment="1">
      <alignment horizontal="center" vertical="center" wrapText="1" readingOrder="1"/>
    </xf>
    <xf numFmtId="0" fontId="9" fillId="6" borderId="24" xfId="0" applyFont="1" applyFill="1" applyBorder="1" applyAlignment="1">
      <alignment horizontal="center" vertical="center" wrapText="1" readingOrder="1"/>
    </xf>
    <xf numFmtId="0" fontId="9" fillId="6" borderId="25"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38" xfId="0" applyFont="1" applyFill="1" applyBorder="1" applyAlignment="1">
      <alignment horizontal="center" vertical="center" wrapText="1" readingOrder="1"/>
    </xf>
    <xf numFmtId="0" fontId="4" fillId="6" borderId="22" xfId="0" applyFont="1" applyFill="1" applyBorder="1" applyAlignment="1">
      <alignment horizontal="left" vertical="top" wrapText="1"/>
    </xf>
    <xf numFmtId="39" fontId="8" fillId="9" borderId="25" xfId="1" applyNumberFormat="1" applyFont="1" applyFill="1" applyBorder="1" applyAlignment="1" applyProtection="1">
      <alignment horizontal="center" vertical="center" wrapText="1" readingOrder="1"/>
      <protection locked="0"/>
    </xf>
    <xf numFmtId="39" fontId="8" fillId="9" borderId="38" xfId="1" applyNumberFormat="1" applyFont="1" applyFill="1" applyBorder="1" applyAlignment="1" applyProtection="1">
      <alignment horizontal="center" vertical="center" wrapText="1" readingOrder="1"/>
      <protection locked="0"/>
    </xf>
    <xf numFmtId="39" fontId="8" fillId="9" borderId="24" xfId="1" applyNumberFormat="1" applyFont="1" applyFill="1" applyBorder="1" applyAlignment="1" applyProtection="1">
      <alignment horizontal="center" vertical="center" wrapText="1" readingOrder="1"/>
      <protection locked="0"/>
    </xf>
  </cellXfs>
  <cellStyles count="3">
    <cellStyle name="Millares" xfId="1" builtinId="3"/>
    <cellStyle name="Normal" xfId="0" builtinId="0"/>
    <cellStyle name="Porcentaje" xfId="2" builtinId="5"/>
  </cellStyles>
  <dxfs count="30">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2" name="Imagen 1">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CAL-006\User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refreshError="1"/>
      <sheetData sheetId="1" refreshError="1"/>
      <sheetData sheetId="2" refreshError="1">
        <row r="2">
          <cell r="A2">
            <v>1</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29" dataDxfId="27" headerRowBorderDxfId="28" tableBorderDxfId="26" totalsRowBorderDxfId="25">
  <tableColumns count="10">
    <tableColumn id="1" name="Producto" dataDxfId="24"/>
    <tableColumn id="2" name="Indicador" dataDxfId="23"/>
    <tableColumn id="3" name="Física_x000a_(A)" dataDxfId="22"/>
    <tableColumn id="4" name="Financiera_x000a_(B)" dataDxfId="21"/>
    <tableColumn id="9" name="Física_x000a_(C)" dataDxfId="20"/>
    <tableColumn id="10" name="Financiera_x000a_(D)" dataDxfId="19"/>
    <tableColumn id="5" name="Física _x000a_(E)" dataDxfId="18">
      <calculatedColumnFormula>117814+111960</calculatedColumnFormula>
    </tableColumn>
    <tableColumn id="6" name="Financiera _x000a_ (F)" dataDxfId="17">
      <calculatedColumnFormula>205719613.34+323395529.52</calculatedColumnFormula>
    </tableColumn>
    <tableColumn id="7" name="Física _x000a_(%)_x000a_ G=E/C" dataDxfId="16" dataCellStyle="Porcentaje">
      <calculatedColumnFormula>IF(G29&gt;0,G29/E29,0)</calculatedColumnFormula>
    </tableColumn>
    <tableColumn id="8" name="Financiero _x000a_(%) _x000a_H=F/D" dataDxfId="15">
      <calculatedColumnFormula>IF(H29&gt;0,H29/F29,0)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28:J30"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0">
      <calculatedColumnFormula>75000483+248206374</calculatedColumnFormula>
    </tableColumn>
    <tableColumn id="5" name="Física _x000a_(E)" dataDxfId="4">
      <calculatedColumnFormula>121442</calculatedColumnFormula>
    </tableColumn>
    <tableColumn id="6" name="Financiera _x000a_ (F)" dataDxfId="3">
      <calculatedColumnFormula>205719613.34+323395529.52</calculatedColumnFormula>
    </tableColumn>
    <tableColumn id="7" name="Física _x000a_(%)_x000a_ G=E/C" dataDxfId="2" dataCellStyle="Porcentaje">
      <calculatedColumnFormula>IF(G29&gt;0,G29/E29,0)</calculatedColumnFormula>
    </tableColumn>
    <tableColumn id="8" name="Financiero _x000a_(%) _x000a_H=F/D" dataDxfId="1">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opLeftCell="A19" workbookViewId="0">
      <selection activeCell="I3" sqref="I3"/>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92" t="s">
        <v>46</v>
      </c>
      <c r="C1" s="93"/>
      <c r="D1" s="93"/>
      <c r="E1" s="93"/>
      <c r="F1" s="93"/>
      <c r="G1" s="93"/>
      <c r="H1" s="93"/>
      <c r="I1" s="93"/>
      <c r="J1" s="94"/>
      <c r="K1" s="1"/>
      <c r="L1" s="1"/>
    </row>
    <row r="2" spans="1:12" ht="26.25" thickBot="1" x14ac:dyDescent="0.3">
      <c r="A2" s="10"/>
      <c r="B2" s="95" t="s">
        <v>0</v>
      </c>
      <c r="C2" s="96"/>
      <c r="D2" s="95" t="s">
        <v>1</v>
      </c>
      <c r="E2" s="97"/>
      <c r="F2" s="97"/>
      <c r="G2" s="96"/>
      <c r="H2" s="98"/>
      <c r="I2" s="11" t="s">
        <v>2</v>
      </c>
      <c r="J2" s="12" t="s">
        <v>3</v>
      </c>
      <c r="K2" s="1"/>
      <c r="L2" s="1"/>
    </row>
    <row r="3" spans="1:12" ht="15.75" thickBot="1" x14ac:dyDescent="0.3">
      <c r="A3" s="13"/>
      <c r="B3" s="99" t="s">
        <v>4</v>
      </c>
      <c r="C3" s="100"/>
      <c r="D3" s="99" t="s">
        <v>47</v>
      </c>
      <c r="E3" s="100"/>
      <c r="F3" s="100"/>
      <c r="G3" s="100"/>
      <c r="H3" s="101"/>
      <c r="I3" s="14">
        <v>44749</v>
      </c>
      <c r="J3" s="15">
        <v>1</v>
      </c>
      <c r="K3" s="1"/>
      <c r="L3" s="1"/>
    </row>
    <row r="4" spans="1:12" x14ac:dyDescent="0.25">
      <c r="A4" s="85"/>
      <c r="B4" s="86"/>
      <c r="C4" s="86"/>
      <c r="D4" s="87"/>
      <c r="E4" s="87"/>
      <c r="F4" s="87"/>
      <c r="G4" s="87"/>
      <c r="H4" s="87"/>
      <c r="I4" s="86"/>
      <c r="J4" s="88"/>
      <c r="K4" s="1"/>
      <c r="L4" s="1"/>
    </row>
    <row r="5" spans="1:12" ht="3" customHeight="1" x14ac:dyDescent="0.25">
      <c r="A5" s="103"/>
      <c r="B5" s="104"/>
      <c r="C5" s="104"/>
      <c r="D5" s="104"/>
      <c r="E5" s="104"/>
      <c r="F5" s="104"/>
      <c r="G5" s="104"/>
      <c r="H5" s="104"/>
      <c r="I5" s="104"/>
      <c r="J5" s="105"/>
      <c r="K5" s="1"/>
      <c r="L5" s="1"/>
    </row>
    <row r="6" spans="1:12" x14ac:dyDescent="0.25">
      <c r="A6" s="58" t="s">
        <v>5</v>
      </c>
      <c r="B6" s="59"/>
      <c r="C6" s="59"/>
      <c r="D6" s="59"/>
      <c r="E6" s="59"/>
      <c r="F6" s="59"/>
      <c r="G6" s="59"/>
      <c r="H6" s="59"/>
      <c r="I6" s="59"/>
      <c r="J6" s="60"/>
      <c r="K6" s="1"/>
      <c r="L6" s="1"/>
    </row>
    <row r="7" spans="1:12" x14ac:dyDescent="0.25">
      <c r="A7" s="72" t="s">
        <v>6</v>
      </c>
      <c r="B7" s="73"/>
      <c r="C7" s="73"/>
      <c r="D7" s="73"/>
      <c r="E7" s="73"/>
      <c r="F7" s="73"/>
      <c r="G7" s="73"/>
      <c r="H7" s="73"/>
      <c r="I7" s="73"/>
      <c r="J7" s="74"/>
      <c r="K7" s="1"/>
      <c r="L7" s="1"/>
    </row>
    <row r="8" spans="1:12" x14ac:dyDescent="0.25">
      <c r="A8" s="16" t="s">
        <v>7</v>
      </c>
      <c r="B8" s="89" t="s">
        <v>54</v>
      </c>
      <c r="C8" s="90"/>
      <c r="D8" s="90"/>
      <c r="E8" s="90"/>
      <c r="F8" s="90"/>
      <c r="G8" s="90"/>
      <c r="H8" s="90"/>
      <c r="I8" s="90"/>
      <c r="J8" s="91"/>
      <c r="K8" s="1"/>
      <c r="L8" s="1"/>
    </row>
    <row r="9" spans="1:12" ht="15" customHeight="1" x14ac:dyDescent="0.25">
      <c r="A9" s="17" t="s">
        <v>34</v>
      </c>
      <c r="B9" s="89" t="s">
        <v>55</v>
      </c>
      <c r="C9" s="90"/>
      <c r="D9" s="90"/>
      <c r="E9" s="90"/>
      <c r="F9" s="90"/>
      <c r="G9" s="90"/>
      <c r="H9" s="90"/>
      <c r="I9" s="90"/>
      <c r="J9" s="91"/>
      <c r="K9" s="1"/>
      <c r="L9" s="1"/>
    </row>
    <row r="10" spans="1:12" x14ac:dyDescent="0.25">
      <c r="A10" s="17" t="s">
        <v>35</v>
      </c>
      <c r="B10" s="89" t="s">
        <v>56</v>
      </c>
      <c r="C10" s="90"/>
      <c r="D10" s="90"/>
      <c r="E10" s="90"/>
      <c r="F10" s="90"/>
      <c r="G10" s="90"/>
      <c r="H10" s="90"/>
      <c r="I10" s="90"/>
      <c r="J10" s="91"/>
      <c r="K10" s="1"/>
      <c r="L10" s="1"/>
    </row>
    <row r="11" spans="1:12" ht="43.5" customHeight="1" x14ac:dyDescent="0.25">
      <c r="A11" s="16" t="s">
        <v>8</v>
      </c>
      <c r="B11" s="70" t="s">
        <v>57</v>
      </c>
      <c r="C11" s="70"/>
      <c r="D11" s="70"/>
      <c r="E11" s="70"/>
      <c r="F11" s="70"/>
      <c r="G11" s="70"/>
      <c r="H11" s="70"/>
      <c r="I11" s="70"/>
      <c r="J11" s="71"/>
    </row>
    <row r="12" spans="1:12" ht="43.5" customHeight="1" x14ac:dyDescent="0.25">
      <c r="A12" s="16" t="s">
        <v>9</v>
      </c>
      <c r="B12" s="70" t="s">
        <v>58</v>
      </c>
      <c r="C12" s="70"/>
      <c r="D12" s="70"/>
      <c r="E12" s="70"/>
      <c r="F12" s="70"/>
      <c r="G12" s="70"/>
      <c r="H12" s="70"/>
      <c r="I12" s="70"/>
      <c r="J12" s="71"/>
    </row>
    <row r="13" spans="1:12" x14ac:dyDescent="0.25">
      <c r="A13" s="58" t="s">
        <v>10</v>
      </c>
      <c r="B13" s="59"/>
      <c r="C13" s="59"/>
      <c r="D13" s="59"/>
      <c r="E13" s="59"/>
      <c r="F13" s="59"/>
      <c r="G13" s="59"/>
      <c r="H13" s="59"/>
      <c r="I13" s="59"/>
      <c r="J13" s="60"/>
    </row>
    <row r="14" spans="1:12" ht="27.75" customHeight="1" x14ac:dyDescent="0.25">
      <c r="A14" s="16" t="s">
        <v>11</v>
      </c>
      <c r="B14" s="7">
        <v>2</v>
      </c>
      <c r="C14" s="102" t="s">
        <v>48</v>
      </c>
      <c r="D14" s="102"/>
      <c r="E14" s="102"/>
      <c r="F14" s="102"/>
      <c r="G14" s="102"/>
      <c r="H14" s="102"/>
      <c r="I14" s="102"/>
      <c r="J14" s="102"/>
    </row>
    <row r="15" spans="1:12" ht="26.25" customHeight="1" x14ac:dyDescent="0.25">
      <c r="A15" s="16" t="s">
        <v>12</v>
      </c>
      <c r="B15" s="3">
        <v>2.2000000000000002</v>
      </c>
      <c r="C15" s="102" t="str">
        <f>IFERROR(VLOOKUP(B15,'[1]Validacion datos'!A8:B26,2,FALSE),"")</f>
        <v>Salud y seguridad social integral</v>
      </c>
      <c r="D15" s="102"/>
      <c r="E15" s="102"/>
      <c r="F15" s="102"/>
      <c r="G15" s="102"/>
      <c r="H15" s="102"/>
      <c r="I15" s="102"/>
      <c r="J15" s="102"/>
    </row>
    <row r="16" spans="1:12" ht="28.5" customHeight="1" x14ac:dyDescent="0.25">
      <c r="A16" s="16" t="s">
        <v>13</v>
      </c>
      <c r="B16" s="3" t="s">
        <v>49</v>
      </c>
      <c r="C16" s="11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111"/>
      <c r="E16" s="111"/>
      <c r="F16" s="111"/>
      <c r="G16" s="111"/>
      <c r="H16" s="111"/>
      <c r="I16" s="111"/>
      <c r="J16" s="111"/>
    </row>
    <row r="17" spans="1:17" x14ac:dyDescent="0.25">
      <c r="A17" s="58" t="s">
        <v>14</v>
      </c>
      <c r="B17" s="59"/>
      <c r="C17" s="59"/>
      <c r="D17" s="59"/>
      <c r="E17" s="59"/>
      <c r="F17" s="59"/>
      <c r="G17" s="59"/>
      <c r="H17" s="59"/>
      <c r="I17" s="59"/>
      <c r="J17" s="60"/>
    </row>
    <row r="18" spans="1:17" ht="21.75" customHeight="1" x14ac:dyDescent="0.25">
      <c r="A18" s="16" t="s">
        <v>15</v>
      </c>
      <c r="B18" s="68" t="s">
        <v>59</v>
      </c>
      <c r="C18" s="68"/>
      <c r="D18" s="68"/>
      <c r="E18" s="68"/>
      <c r="F18" s="68"/>
      <c r="G18" s="68"/>
      <c r="H18" s="68"/>
      <c r="I18" s="68"/>
      <c r="J18" s="69"/>
    </row>
    <row r="19" spans="1:17" ht="30" customHeight="1" x14ac:dyDescent="0.25">
      <c r="A19" s="18" t="s">
        <v>16</v>
      </c>
      <c r="B19" s="68" t="s">
        <v>60</v>
      </c>
      <c r="C19" s="68"/>
      <c r="D19" s="68"/>
      <c r="E19" s="68"/>
      <c r="F19" s="68"/>
      <c r="G19" s="68"/>
      <c r="H19" s="68"/>
      <c r="I19" s="68"/>
      <c r="J19" s="69"/>
    </row>
    <row r="20" spans="1:17" ht="17.25" customHeight="1" x14ac:dyDescent="0.25">
      <c r="A20" s="18" t="s">
        <v>64</v>
      </c>
      <c r="B20" s="68" t="s">
        <v>61</v>
      </c>
      <c r="C20" s="68"/>
      <c r="D20" s="68"/>
      <c r="E20" s="68"/>
      <c r="F20" s="68"/>
      <c r="G20" s="68"/>
      <c r="H20" s="68"/>
      <c r="I20" s="68"/>
      <c r="J20" s="69"/>
    </row>
    <row r="21" spans="1:17" ht="19.5" customHeight="1" x14ac:dyDescent="0.25">
      <c r="A21" s="18" t="s">
        <v>36</v>
      </c>
      <c r="B21" s="68" t="s">
        <v>62</v>
      </c>
      <c r="C21" s="68"/>
      <c r="D21" s="68"/>
      <c r="E21" s="68"/>
      <c r="F21" s="68"/>
      <c r="G21" s="68"/>
      <c r="H21" s="68"/>
      <c r="I21" s="68"/>
      <c r="J21" s="69"/>
      <c r="K21" s="1"/>
      <c r="L21" s="1"/>
    </row>
    <row r="22" spans="1:17" x14ac:dyDescent="0.25">
      <c r="A22" s="58" t="s">
        <v>17</v>
      </c>
      <c r="B22" s="59"/>
      <c r="C22" s="59"/>
      <c r="D22" s="59"/>
      <c r="E22" s="59"/>
      <c r="F22" s="59"/>
      <c r="G22" s="59"/>
      <c r="H22" s="59"/>
      <c r="I22" s="59"/>
      <c r="J22" s="60"/>
    </row>
    <row r="23" spans="1:17" x14ac:dyDescent="0.25">
      <c r="A23" s="72" t="s">
        <v>18</v>
      </c>
      <c r="B23" s="73"/>
      <c r="C23" s="73"/>
      <c r="D23" s="73"/>
      <c r="E23" s="73"/>
      <c r="F23" s="73"/>
      <c r="G23" s="73"/>
      <c r="H23" s="73"/>
      <c r="I23" s="73"/>
      <c r="J23" s="74"/>
      <c r="K23" s="1"/>
      <c r="L23" s="1"/>
    </row>
    <row r="24" spans="1:17" ht="27.75" customHeight="1" x14ac:dyDescent="0.25">
      <c r="A24" s="106" t="s">
        <v>19</v>
      </c>
      <c r="B24" s="107"/>
      <c r="C24" s="108" t="s">
        <v>20</v>
      </c>
      <c r="D24" s="110"/>
      <c r="E24" s="110"/>
      <c r="F24" s="110" t="s">
        <v>21</v>
      </c>
      <c r="G24" s="110"/>
      <c r="H24" s="107"/>
      <c r="I24" s="108" t="s">
        <v>22</v>
      </c>
      <c r="J24" s="109"/>
    </row>
    <row r="25" spans="1:17" x14ac:dyDescent="0.25">
      <c r="A25" s="75">
        <v>1349970650</v>
      </c>
      <c r="B25" s="76"/>
      <c r="C25" s="82">
        <v>1363677447.0599999</v>
      </c>
      <c r="D25" s="83"/>
      <c r="E25" s="84"/>
      <c r="F25" s="82">
        <v>529114142.86000001</v>
      </c>
      <c r="G25" s="83"/>
      <c r="H25" s="84"/>
      <c r="I25" s="77">
        <f>IF(F25&gt;0,F25/C25,0)</f>
        <v>0.38800534833272765</v>
      </c>
      <c r="J25" s="78"/>
    </row>
    <row r="26" spans="1:17" x14ac:dyDescent="0.25">
      <c r="A26" s="72" t="s">
        <v>23</v>
      </c>
      <c r="B26" s="73"/>
      <c r="C26" s="73"/>
      <c r="D26" s="73"/>
      <c r="E26" s="73"/>
      <c r="F26" s="73"/>
      <c r="G26" s="73"/>
      <c r="H26" s="73"/>
      <c r="I26" s="73"/>
      <c r="J26" s="74"/>
      <c r="K26" s="1"/>
      <c r="L26" s="1"/>
    </row>
    <row r="27" spans="1:17" x14ac:dyDescent="0.25">
      <c r="A27" s="79"/>
      <c r="B27" s="80"/>
      <c r="C27" s="79" t="s">
        <v>45</v>
      </c>
      <c r="D27" s="80"/>
      <c r="E27" s="79" t="s">
        <v>79</v>
      </c>
      <c r="F27" s="80"/>
      <c r="G27" s="79" t="s">
        <v>52</v>
      </c>
      <c r="H27" s="79"/>
      <c r="I27" s="79" t="s">
        <v>24</v>
      </c>
      <c r="J27" s="81"/>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f>84002+96003</f>
        <v>180005</v>
      </c>
      <c r="F29" s="22">
        <v>607486793.44000006</v>
      </c>
      <c r="G29" s="23">
        <f t="shared" ref="G29" si="0">117814+111960</f>
        <v>229774</v>
      </c>
      <c r="H29" s="22">
        <v>529114142.86000001</v>
      </c>
      <c r="I29" s="24">
        <f t="shared" ref="I29:I30" si="1">IF(G29&gt;0,G29/E29,0)</f>
        <v>1.2764867642565485</v>
      </c>
      <c r="J29" s="25">
        <f t="shared" ref="J29:J30" si="2">IF(H29&gt;0,H29/F29,0)</f>
        <v>0.87098871707778003</v>
      </c>
    </row>
    <row r="30" spans="1:17" ht="15.75" hidden="1" thickBot="1" x14ac:dyDescent="0.3">
      <c r="A30" s="26"/>
      <c r="B30" s="27"/>
      <c r="C30" s="28"/>
      <c r="D30" s="29"/>
      <c r="E30" s="29"/>
      <c r="F30" s="29"/>
      <c r="G30" s="30"/>
      <c r="H30" s="29"/>
      <c r="I30" s="24">
        <f t="shared" si="1"/>
        <v>0</v>
      </c>
      <c r="J30" s="25">
        <f t="shared" si="2"/>
        <v>0</v>
      </c>
    </row>
    <row r="31" spans="1:17" ht="16.5" thickBot="1" x14ac:dyDescent="0.3">
      <c r="A31" s="58" t="s">
        <v>27</v>
      </c>
      <c r="B31" s="59"/>
      <c r="C31" s="59"/>
      <c r="D31" s="59"/>
      <c r="E31" s="59"/>
      <c r="F31" s="59"/>
      <c r="G31" s="59"/>
      <c r="H31" s="59"/>
      <c r="I31" s="59"/>
      <c r="J31" s="60"/>
      <c r="M31" s="55" t="s">
        <v>75</v>
      </c>
      <c r="N31" s="56"/>
      <c r="O31" s="56"/>
      <c r="P31" s="57"/>
    </row>
    <row r="32" spans="1:17" x14ac:dyDescent="0.25">
      <c r="A32" s="72" t="s">
        <v>28</v>
      </c>
      <c r="B32" s="73"/>
      <c r="C32" s="73"/>
      <c r="D32" s="73"/>
      <c r="E32" s="73"/>
      <c r="F32" s="73"/>
      <c r="G32" s="73"/>
      <c r="H32" s="73"/>
      <c r="I32" s="73"/>
      <c r="J32" s="74"/>
      <c r="K32" s="1"/>
      <c r="L32" s="52" t="s">
        <v>72</v>
      </c>
      <c r="M32" s="34">
        <v>357145155</v>
      </c>
      <c r="N32" s="35"/>
      <c r="O32" s="35"/>
      <c r="P32" s="35"/>
      <c r="Q32" s="36"/>
    </row>
    <row r="33" spans="1:17" ht="21" customHeight="1" x14ac:dyDescent="0.25">
      <c r="A33" s="31" t="s">
        <v>29</v>
      </c>
      <c r="B33" s="68" t="s">
        <v>50</v>
      </c>
      <c r="C33" s="68"/>
      <c r="D33" s="68"/>
      <c r="E33" s="68"/>
      <c r="F33" s="68"/>
      <c r="G33" s="68"/>
      <c r="H33" s="68"/>
      <c r="I33" s="68"/>
      <c r="J33" s="69"/>
      <c r="L33" s="53"/>
      <c r="M33" s="37" t="s">
        <v>71</v>
      </c>
      <c r="N33" s="37" t="s">
        <v>70</v>
      </c>
      <c r="O33" s="37" t="s">
        <v>68</v>
      </c>
      <c r="P33" s="37" t="s">
        <v>69</v>
      </c>
      <c r="Q33" s="38"/>
    </row>
    <row r="34" spans="1:17" ht="31.5" customHeight="1" x14ac:dyDescent="0.25">
      <c r="A34" s="31" t="s">
        <v>30</v>
      </c>
      <c r="B34" s="68" t="s">
        <v>63</v>
      </c>
      <c r="C34" s="68"/>
      <c r="D34" s="68"/>
      <c r="E34" s="68"/>
      <c r="F34" s="68"/>
      <c r="G34" s="68"/>
      <c r="H34" s="68"/>
      <c r="I34" s="68"/>
      <c r="J34" s="69"/>
      <c r="L34" s="53"/>
      <c r="M34" s="39">
        <v>75000483</v>
      </c>
      <c r="N34" s="39">
        <v>85714837</v>
      </c>
      <c r="O34" s="39">
        <v>100000643</v>
      </c>
      <c r="P34" s="39">
        <v>96429192</v>
      </c>
      <c r="Q34" s="40">
        <f>SUM(M34:P34)</f>
        <v>357145155</v>
      </c>
    </row>
    <row r="35" spans="1:17" ht="57" customHeight="1" x14ac:dyDescent="0.25">
      <c r="A35" s="31" t="s">
        <v>31</v>
      </c>
      <c r="B35" s="70" t="s">
        <v>66</v>
      </c>
      <c r="C35" s="70"/>
      <c r="D35" s="70"/>
      <c r="E35" s="70"/>
      <c r="F35" s="70"/>
      <c r="G35" s="70"/>
      <c r="H35" s="70"/>
      <c r="I35" s="70"/>
      <c r="J35" s="71"/>
      <c r="L35" s="41"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8" t="s">
        <v>67</v>
      </c>
      <c r="C36" s="68"/>
      <c r="D36" s="68"/>
      <c r="E36" s="68"/>
      <c r="F36" s="68"/>
      <c r="G36" s="68"/>
      <c r="H36" s="68"/>
      <c r="I36" s="68"/>
      <c r="J36" s="69"/>
      <c r="L36" s="53" t="s">
        <v>73</v>
      </c>
      <c r="M36" s="43">
        <v>992825495</v>
      </c>
      <c r="N36" s="44"/>
      <c r="O36" s="44"/>
      <c r="P36" s="44"/>
      <c r="Q36" s="38"/>
    </row>
    <row r="37" spans="1:17" x14ac:dyDescent="0.25">
      <c r="A37" s="58" t="s">
        <v>65</v>
      </c>
      <c r="B37" s="59"/>
      <c r="C37" s="59"/>
      <c r="D37" s="59"/>
      <c r="E37" s="59"/>
      <c r="F37" s="59"/>
      <c r="G37" s="59"/>
      <c r="H37" s="59"/>
      <c r="I37" s="59"/>
      <c r="J37" s="60"/>
      <c r="L37" s="53"/>
      <c r="M37" s="44"/>
      <c r="N37" s="44"/>
      <c r="O37" s="44"/>
      <c r="P37" s="44"/>
      <c r="Q37" s="38"/>
    </row>
    <row r="38" spans="1:17" ht="15.75" thickBot="1" x14ac:dyDescent="0.3">
      <c r="A38" s="61" t="s">
        <v>33</v>
      </c>
      <c r="B38" s="62"/>
      <c r="C38" s="62"/>
      <c r="D38" s="62"/>
      <c r="E38" s="62"/>
      <c r="F38" s="62"/>
      <c r="G38" s="62"/>
      <c r="H38" s="62"/>
      <c r="I38" s="62"/>
      <c r="J38" s="63"/>
      <c r="K38" s="1"/>
      <c r="L38" s="54"/>
      <c r="M38" s="45">
        <f>+M36*M35</f>
        <v>208493355.20095205</v>
      </c>
      <c r="N38" s="45">
        <f>+M36*N35</f>
        <v>238278118.2440213</v>
      </c>
      <c r="O38" s="45">
        <f>+M36*O35</f>
        <v>277991137.48804259</v>
      </c>
      <c r="P38" s="45">
        <f>+M36*P35</f>
        <v>268062884.066984</v>
      </c>
      <c r="Q38" s="46">
        <f>SUM(M38:P38)</f>
        <v>992825495</v>
      </c>
    </row>
    <row r="39" spans="1:17" ht="15" customHeight="1" x14ac:dyDescent="0.25">
      <c r="A39" s="64" t="s">
        <v>53</v>
      </c>
      <c r="B39" s="65"/>
      <c r="C39" s="65"/>
      <c r="D39" s="65"/>
      <c r="E39" s="65"/>
      <c r="F39" s="65"/>
      <c r="G39" s="65"/>
      <c r="H39" s="65"/>
      <c r="I39" s="65"/>
      <c r="J39" s="66"/>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529114142.86000001</v>
      </c>
      <c r="C43" s="8"/>
      <c r="D43" s="8"/>
      <c r="E43" s="8"/>
      <c r="F43" s="8"/>
      <c r="G43" s="8"/>
      <c r="H43" s="8"/>
      <c r="I43" s="8"/>
      <c r="J43" s="8"/>
      <c r="M43" s="32">
        <f>+M34+N34</f>
        <v>160715320</v>
      </c>
    </row>
    <row r="44" spans="1:17" ht="23.25" customHeight="1" x14ac:dyDescent="0.25">
      <c r="A44" s="67" t="s">
        <v>80</v>
      </c>
      <c r="B44" s="67"/>
      <c r="C44" s="67"/>
      <c r="D44" s="67"/>
      <c r="E44" s="67"/>
      <c r="F44" s="67"/>
      <c r="G44" s="67"/>
      <c r="H44" s="67"/>
      <c r="I44" s="67"/>
      <c r="J44" s="67"/>
      <c r="M44" s="32"/>
    </row>
    <row r="45" spans="1:17" ht="12.75" customHeight="1" x14ac:dyDescent="0.25">
      <c r="A45" s="51" t="s">
        <v>81</v>
      </c>
      <c r="B45" s="51"/>
      <c r="C45" s="51"/>
      <c r="D45" s="51"/>
      <c r="E45" s="51"/>
      <c r="F45" s="51"/>
      <c r="G45" s="51"/>
      <c r="H45" s="51"/>
      <c r="I45" s="51"/>
      <c r="M45" s="33">
        <f>+M38+N38</f>
        <v>446771473.44497335</v>
      </c>
    </row>
    <row r="46" spans="1:17" x14ac:dyDescent="0.25">
      <c r="M46" s="33">
        <f>+M43+M45</f>
        <v>607486793.44497335</v>
      </c>
    </row>
  </sheetData>
  <mergeCells count="53">
    <mergeCell ref="A24:B24"/>
    <mergeCell ref="I24:J24"/>
    <mergeCell ref="C24:E24"/>
    <mergeCell ref="C16:J16"/>
    <mergeCell ref="A17:J17"/>
    <mergeCell ref="B18:J18"/>
    <mergeCell ref="B19:J19"/>
    <mergeCell ref="B20:J20"/>
    <mergeCell ref="B21:J21"/>
    <mergeCell ref="F24:H24"/>
    <mergeCell ref="A22:J22"/>
    <mergeCell ref="A23:J23"/>
    <mergeCell ref="C15:J15"/>
    <mergeCell ref="A5:J5"/>
    <mergeCell ref="A6:J6"/>
    <mergeCell ref="A7:J7"/>
    <mergeCell ref="C14:J14"/>
    <mergeCell ref="B1:J1"/>
    <mergeCell ref="B2:C2"/>
    <mergeCell ref="D2:H2"/>
    <mergeCell ref="B3:C3"/>
    <mergeCell ref="D3:H3"/>
    <mergeCell ref="A4:J4"/>
    <mergeCell ref="B8:J8"/>
    <mergeCell ref="B11:J11"/>
    <mergeCell ref="B12:J12"/>
    <mergeCell ref="A13:J13"/>
    <mergeCell ref="B9:J9"/>
    <mergeCell ref="B10:J10"/>
    <mergeCell ref="A25:B25"/>
    <mergeCell ref="I25:J25"/>
    <mergeCell ref="A26:J26"/>
    <mergeCell ref="C27:D27"/>
    <mergeCell ref="G27:H27"/>
    <mergeCell ref="I27:J27"/>
    <mergeCell ref="C25:E25"/>
    <mergeCell ref="F25:H25"/>
    <mergeCell ref="E27:F27"/>
    <mergeCell ref="A27:B27"/>
    <mergeCell ref="A45:I45"/>
    <mergeCell ref="L32:L34"/>
    <mergeCell ref="L36:L38"/>
    <mergeCell ref="M31:P31"/>
    <mergeCell ref="A37:J37"/>
    <mergeCell ref="A38:J38"/>
    <mergeCell ref="A39:J39"/>
    <mergeCell ref="A44:J44"/>
    <mergeCell ref="B33:J33"/>
    <mergeCell ref="B34:J34"/>
    <mergeCell ref="B35:J35"/>
    <mergeCell ref="B36:J36"/>
    <mergeCell ref="A31:J31"/>
    <mergeCell ref="A32:J32"/>
  </mergeCells>
  <phoneticPr fontId="12" type="noConversion"/>
  <dataValidations xWindow="554" yWindow="610"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3"/>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70866141732283472" top="0.39370078740157483" bottom="0.74803149606299213" header="0.31496062992125984" footer="0.31496062992125984"/>
  <pageSetup scale="75"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6"/>
  <sheetViews>
    <sheetView tabSelected="1" topLeftCell="A43" workbookViewId="0">
      <selection activeCell="R49" sqref="R49"/>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12"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 min="19" max="19" width="13.7109375" bestFit="1" customWidth="1"/>
  </cols>
  <sheetData>
    <row r="1" spans="1:12" ht="15.75" thickBot="1" x14ac:dyDescent="0.3">
      <c r="A1" s="9"/>
      <c r="B1" s="92" t="s">
        <v>84</v>
      </c>
      <c r="C1" s="93"/>
      <c r="D1" s="93"/>
      <c r="E1" s="93"/>
      <c r="F1" s="93"/>
      <c r="G1" s="93"/>
      <c r="H1" s="93"/>
      <c r="I1" s="93"/>
      <c r="J1" s="94"/>
      <c r="K1" s="1"/>
      <c r="L1" s="1"/>
    </row>
    <row r="2" spans="1:12" ht="26.25" thickBot="1" x14ac:dyDescent="0.3">
      <c r="A2" s="10"/>
      <c r="B2" s="95" t="s">
        <v>0</v>
      </c>
      <c r="C2" s="96"/>
      <c r="D2" s="95" t="s">
        <v>1</v>
      </c>
      <c r="E2" s="97"/>
      <c r="F2" s="97"/>
      <c r="G2" s="96"/>
      <c r="H2" s="98"/>
      <c r="I2" s="11" t="s">
        <v>2</v>
      </c>
      <c r="J2" s="12" t="s">
        <v>3</v>
      </c>
      <c r="K2" s="1"/>
      <c r="L2" s="1"/>
    </row>
    <row r="3" spans="1:12" ht="15.75" thickBot="1" x14ac:dyDescent="0.3">
      <c r="A3" s="13"/>
      <c r="B3" s="99" t="s">
        <v>4</v>
      </c>
      <c r="C3" s="100"/>
      <c r="D3" s="99" t="s">
        <v>47</v>
      </c>
      <c r="E3" s="100"/>
      <c r="F3" s="100"/>
      <c r="G3" s="100"/>
      <c r="H3" s="101"/>
      <c r="I3" s="14">
        <v>44657</v>
      </c>
      <c r="J3" s="15">
        <v>1</v>
      </c>
      <c r="K3" s="1"/>
      <c r="L3" s="1"/>
    </row>
    <row r="4" spans="1:12" x14ac:dyDescent="0.25">
      <c r="A4" s="85"/>
      <c r="B4" s="86"/>
      <c r="C4" s="86"/>
      <c r="D4" s="87"/>
      <c r="E4" s="87"/>
      <c r="F4" s="87"/>
      <c r="G4" s="87"/>
      <c r="H4" s="87"/>
      <c r="I4" s="86"/>
      <c r="J4" s="88"/>
      <c r="K4" s="1"/>
      <c r="L4" s="1"/>
    </row>
    <row r="5" spans="1:12" x14ac:dyDescent="0.25">
      <c r="A5" s="103"/>
      <c r="B5" s="104"/>
      <c r="C5" s="104"/>
      <c r="D5" s="104"/>
      <c r="E5" s="104"/>
      <c r="F5" s="104"/>
      <c r="G5" s="104"/>
      <c r="H5" s="104"/>
      <c r="I5" s="104"/>
      <c r="J5" s="105"/>
      <c r="K5" s="1"/>
      <c r="L5" s="1"/>
    </row>
    <row r="6" spans="1:12" x14ac:dyDescent="0.25">
      <c r="A6" s="58" t="s">
        <v>5</v>
      </c>
      <c r="B6" s="59"/>
      <c r="C6" s="59"/>
      <c r="D6" s="59"/>
      <c r="E6" s="59"/>
      <c r="F6" s="59"/>
      <c r="G6" s="59"/>
      <c r="H6" s="59"/>
      <c r="I6" s="59"/>
      <c r="J6" s="60"/>
      <c r="K6" s="1"/>
      <c r="L6" s="1"/>
    </row>
    <row r="7" spans="1:12" x14ac:dyDescent="0.25">
      <c r="A7" s="72" t="s">
        <v>6</v>
      </c>
      <c r="B7" s="73"/>
      <c r="C7" s="73"/>
      <c r="D7" s="73"/>
      <c r="E7" s="73"/>
      <c r="F7" s="73"/>
      <c r="G7" s="73"/>
      <c r="H7" s="73"/>
      <c r="I7" s="73"/>
      <c r="J7" s="74"/>
      <c r="K7" s="1"/>
      <c r="L7" s="1"/>
    </row>
    <row r="8" spans="1:12" x14ac:dyDescent="0.25">
      <c r="A8" s="16" t="s">
        <v>7</v>
      </c>
      <c r="B8" s="89" t="s">
        <v>54</v>
      </c>
      <c r="C8" s="90"/>
      <c r="D8" s="90"/>
      <c r="E8" s="90"/>
      <c r="F8" s="90"/>
      <c r="G8" s="90"/>
      <c r="H8" s="90"/>
      <c r="I8" s="90"/>
      <c r="J8" s="91"/>
      <c r="K8" s="1"/>
      <c r="L8" s="1"/>
    </row>
    <row r="9" spans="1:12" x14ac:dyDescent="0.25">
      <c r="A9" s="17" t="s">
        <v>34</v>
      </c>
      <c r="B9" s="89" t="s">
        <v>55</v>
      </c>
      <c r="C9" s="90"/>
      <c r="D9" s="90"/>
      <c r="E9" s="90"/>
      <c r="F9" s="90"/>
      <c r="G9" s="90"/>
      <c r="H9" s="90"/>
      <c r="I9" s="90"/>
      <c r="J9" s="91"/>
      <c r="K9" s="1"/>
      <c r="L9" s="1"/>
    </row>
    <row r="10" spans="1:12" x14ac:dyDescent="0.25">
      <c r="A10" s="17" t="s">
        <v>35</v>
      </c>
      <c r="B10" s="89" t="s">
        <v>56</v>
      </c>
      <c r="C10" s="90"/>
      <c r="D10" s="90"/>
      <c r="E10" s="90"/>
      <c r="F10" s="90"/>
      <c r="G10" s="90"/>
      <c r="H10" s="90"/>
      <c r="I10" s="90"/>
      <c r="J10" s="91"/>
      <c r="K10" s="1"/>
      <c r="L10" s="1"/>
    </row>
    <row r="11" spans="1:12" x14ac:dyDescent="0.25">
      <c r="A11" s="16" t="s">
        <v>8</v>
      </c>
      <c r="B11" s="70" t="s">
        <v>57</v>
      </c>
      <c r="C11" s="70"/>
      <c r="D11" s="70"/>
      <c r="E11" s="70"/>
      <c r="F11" s="70"/>
      <c r="G11" s="70"/>
      <c r="H11" s="70"/>
      <c r="I11" s="70"/>
      <c r="J11" s="71"/>
    </row>
    <row r="12" spans="1:12" x14ac:dyDescent="0.25">
      <c r="A12" s="16" t="s">
        <v>9</v>
      </c>
      <c r="B12" s="70" t="s">
        <v>58</v>
      </c>
      <c r="C12" s="70"/>
      <c r="D12" s="70"/>
      <c r="E12" s="70"/>
      <c r="F12" s="70"/>
      <c r="G12" s="70"/>
      <c r="H12" s="70"/>
      <c r="I12" s="70"/>
      <c r="J12" s="71"/>
    </row>
    <row r="13" spans="1:12" x14ac:dyDescent="0.25">
      <c r="A13" s="58" t="s">
        <v>10</v>
      </c>
      <c r="B13" s="59"/>
      <c r="C13" s="59"/>
      <c r="D13" s="59"/>
      <c r="E13" s="59"/>
      <c r="F13" s="59"/>
      <c r="G13" s="59"/>
      <c r="H13" s="59"/>
      <c r="I13" s="59"/>
      <c r="J13" s="60"/>
    </row>
    <row r="14" spans="1:12" x14ac:dyDescent="0.25">
      <c r="A14" s="16" t="s">
        <v>11</v>
      </c>
      <c r="B14" s="7">
        <v>2</v>
      </c>
      <c r="C14" s="102" t="s">
        <v>48</v>
      </c>
      <c r="D14" s="102"/>
      <c r="E14" s="102"/>
      <c r="F14" s="102"/>
      <c r="G14" s="102"/>
      <c r="H14" s="102"/>
      <c r="I14" s="102"/>
      <c r="J14" s="102"/>
    </row>
    <row r="15" spans="1:12" x14ac:dyDescent="0.25">
      <c r="A15" s="16" t="s">
        <v>12</v>
      </c>
      <c r="B15" s="3">
        <v>2.2000000000000002</v>
      </c>
      <c r="C15" s="102" t="str">
        <f>IFERROR(VLOOKUP(B15,'[1]Validacion datos'!A8:B26,2,FALSE),"")</f>
        <v>Salud y seguridad social integral</v>
      </c>
      <c r="D15" s="102"/>
      <c r="E15" s="102"/>
      <c r="F15" s="102"/>
      <c r="G15" s="102"/>
      <c r="H15" s="102"/>
      <c r="I15" s="102"/>
      <c r="J15" s="102"/>
    </row>
    <row r="16" spans="1:12" ht="30.75" customHeight="1" x14ac:dyDescent="0.25">
      <c r="A16" s="16" t="s">
        <v>13</v>
      </c>
      <c r="B16" s="3" t="s">
        <v>49</v>
      </c>
      <c r="C16" s="11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111"/>
      <c r="E16" s="111"/>
      <c r="F16" s="111"/>
      <c r="G16" s="111"/>
      <c r="H16" s="111"/>
      <c r="I16" s="111"/>
      <c r="J16" s="111"/>
    </row>
    <row r="17" spans="1:19" x14ac:dyDescent="0.25">
      <c r="A17" s="58" t="s">
        <v>14</v>
      </c>
      <c r="B17" s="59"/>
      <c r="C17" s="59"/>
      <c r="D17" s="59"/>
      <c r="E17" s="59"/>
      <c r="F17" s="59"/>
      <c r="G17" s="59"/>
      <c r="H17" s="59"/>
      <c r="I17" s="59"/>
      <c r="J17" s="60"/>
    </row>
    <row r="18" spans="1:19" ht="21.75" customHeight="1" x14ac:dyDescent="0.25">
      <c r="A18" s="16" t="s">
        <v>15</v>
      </c>
      <c r="B18" s="68" t="s">
        <v>59</v>
      </c>
      <c r="C18" s="68"/>
      <c r="D18" s="68"/>
      <c r="E18" s="68"/>
      <c r="F18" s="68"/>
      <c r="G18" s="68"/>
      <c r="H18" s="68"/>
      <c r="I18" s="68"/>
      <c r="J18" s="69"/>
    </row>
    <row r="19" spans="1:19" ht="30" customHeight="1" x14ac:dyDescent="0.25">
      <c r="A19" s="18" t="s">
        <v>16</v>
      </c>
      <c r="B19" s="68" t="s">
        <v>60</v>
      </c>
      <c r="C19" s="68"/>
      <c r="D19" s="68"/>
      <c r="E19" s="68"/>
      <c r="F19" s="68"/>
      <c r="G19" s="68"/>
      <c r="H19" s="68"/>
      <c r="I19" s="68"/>
      <c r="J19" s="69"/>
    </row>
    <row r="20" spans="1:19" ht="17.25" customHeight="1" x14ac:dyDescent="0.25">
      <c r="A20" s="18" t="s">
        <v>64</v>
      </c>
      <c r="B20" s="68" t="s">
        <v>61</v>
      </c>
      <c r="C20" s="68"/>
      <c r="D20" s="68"/>
      <c r="E20" s="68"/>
      <c r="F20" s="68"/>
      <c r="G20" s="68"/>
      <c r="H20" s="68"/>
      <c r="I20" s="68"/>
      <c r="J20" s="69"/>
    </row>
    <row r="21" spans="1:19" ht="19.5" customHeight="1" x14ac:dyDescent="0.25">
      <c r="A21" s="18" t="s">
        <v>36</v>
      </c>
      <c r="B21" s="68" t="s">
        <v>62</v>
      </c>
      <c r="C21" s="68"/>
      <c r="D21" s="68"/>
      <c r="E21" s="68"/>
      <c r="F21" s="68"/>
      <c r="G21" s="68"/>
      <c r="H21" s="68"/>
      <c r="I21" s="68"/>
      <c r="J21" s="69"/>
      <c r="K21" s="1"/>
      <c r="L21" s="1"/>
    </row>
    <row r="22" spans="1:19" x14ac:dyDescent="0.25">
      <c r="A22" s="58" t="s">
        <v>17</v>
      </c>
      <c r="B22" s="59"/>
      <c r="C22" s="59"/>
      <c r="D22" s="59"/>
      <c r="E22" s="59"/>
      <c r="F22" s="59"/>
      <c r="G22" s="59"/>
      <c r="H22" s="59"/>
      <c r="I22" s="59"/>
      <c r="J22" s="60"/>
    </row>
    <row r="23" spans="1:19" x14ac:dyDescent="0.25">
      <c r="A23" s="72" t="s">
        <v>18</v>
      </c>
      <c r="B23" s="73"/>
      <c r="C23" s="73"/>
      <c r="D23" s="73"/>
      <c r="E23" s="73"/>
      <c r="F23" s="73"/>
      <c r="G23" s="73"/>
      <c r="H23" s="73"/>
      <c r="I23" s="73"/>
      <c r="J23" s="74"/>
      <c r="K23" s="1"/>
      <c r="L23" s="1"/>
    </row>
    <row r="24" spans="1:19" ht="27.75" customHeight="1" x14ac:dyDescent="0.25">
      <c r="A24" s="106" t="s">
        <v>19</v>
      </c>
      <c r="B24" s="107"/>
      <c r="C24" s="108" t="s">
        <v>20</v>
      </c>
      <c r="D24" s="110"/>
      <c r="E24" s="110"/>
      <c r="F24" s="110" t="s">
        <v>21</v>
      </c>
      <c r="G24" s="110"/>
      <c r="H24" s="107"/>
      <c r="I24" s="108" t="s">
        <v>22</v>
      </c>
      <c r="J24" s="109"/>
    </row>
    <row r="25" spans="1:19" x14ac:dyDescent="0.25">
      <c r="A25" s="75">
        <v>1349970650</v>
      </c>
      <c r="B25" s="76"/>
      <c r="C25" s="82">
        <v>1363677447.0599999</v>
      </c>
      <c r="D25" s="83"/>
      <c r="E25" s="84"/>
      <c r="F25" s="112">
        <v>203012480.36000001</v>
      </c>
      <c r="G25" s="113"/>
      <c r="H25" s="114"/>
      <c r="I25" s="77">
        <f>IF(F25&gt;0,F25/C25,0)</f>
        <v>0.14887133375834713</v>
      </c>
      <c r="J25" s="78"/>
      <c r="S25" s="32"/>
    </row>
    <row r="26" spans="1:19" x14ac:dyDescent="0.25">
      <c r="A26" s="72" t="s">
        <v>23</v>
      </c>
      <c r="B26" s="73"/>
      <c r="C26" s="73"/>
      <c r="D26" s="73"/>
      <c r="E26" s="73"/>
      <c r="F26" s="73"/>
      <c r="G26" s="73"/>
      <c r="H26" s="73"/>
      <c r="I26" s="73"/>
      <c r="J26" s="74"/>
      <c r="K26" s="1"/>
      <c r="L26" s="1"/>
    </row>
    <row r="27" spans="1:19" ht="29.25" customHeight="1" x14ac:dyDescent="0.25">
      <c r="A27" s="79"/>
      <c r="B27" s="80"/>
      <c r="C27" s="79" t="s">
        <v>45</v>
      </c>
      <c r="D27" s="80"/>
      <c r="E27" s="79" t="s">
        <v>82</v>
      </c>
      <c r="F27" s="80"/>
      <c r="G27" s="79" t="s">
        <v>83</v>
      </c>
      <c r="H27" s="79"/>
      <c r="I27" s="79" t="s">
        <v>24</v>
      </c>
      <c r="J27" s="81"/>
    </row>
    <row r="28" spans="1:19" ht="38.25" x14ac:dyDescent="0.25">
      <c r="A28" s="4" t="s">
        <v>25</v>
      </c>
      <c r="B28" s="5" t="s">
        <v>26</v>
      </c>
      <c r="C28" s="5" t="s">
        <v>37</v>
      </c>
      <c r="D28" s="5" t="s">
        <v>38</v>
      </c>
      <c r="E28" s="5" t="s">
        <v>39</v>
      </c>
      <c r="F28" s="5" t="s">
        <v>40</v>
      </c>
      <c r="G28" s="5" t="s">
        <v>41</v>
      </c>
      <c r="H28" s="5" t="s">
        <v>42</v>
      </c>
      <c r="I28" s="5" t="s">
        <v>43</v>
      </c>
      <c r="J28" s="6" t="s">
        <v>44</v>
      </c>
    </row>
    <row r="29" spans="1:19" ht="77.25" thickBot="1" x14ac:dyDescent="0.3">
      <c r="A29" s="19" t="s">
        <v>50</v>
      </c>
      <c r="B29" s="20" t="s">
        <v>51</v>
      </c>
      <c r="C29" s="21">
        <v>416732</v>
      </c>
      <c r="D29" s="22">
        <v>1349970650</v>
      </c>
      <c r="E29" s="22">
        <v>84002</v>
      </c>
      <c r="F29" s="22">
        <f t="shared" ref="F29:F30" si="0">75000483+248206374</f>
        <v>323206857</v>
      </c>
      <c r="G29" s="23">
        <v>117814</v>
      </c>
      <c r="H29" s="22">
        <v>205719613.34</v>
      </c>
      <c r="I29" s="24">
        <f t="shared" ref="I29:J30" si="1">IF(G29&gt;0,G29/E29,0)</f>
        <v>1.4025142258517653</v>
      </c>
      <c r="J29" s="25">
        <f t="shared" si="1"/>
        <v>0.63649520078096611</v>
      </c>
    </row>
    <row r="30" spans="1:19" ht="15.75" hidden="1" thickBot="1" x14ac:dyDescent="0.3">
      <c r="A30" s="26"/>
      <c r="B30" s="27"/>
      <c r="C30" s="28"/>
      <c r="D30" s="29"/>
      <c r="E30" s="29"/>
      <c r="F30" s="29">
        <f t="shared" si="0"/>
        <v>323206857</v>
      </c>
      <c r="G30" s="30">
        <f t="shared" ref="G30" si="2">121442</f>
        <v>121442</v>
      </c>
      <c r="H30" s="29"/>
      <c r="I30" s="24" t="e">
        <f t="shared" si="1"/>
        <v>#DIV/0!</v>
      </c>
      <c r="J30" s="25">
        <f t="shared" si="1"/>
        <v>0</v>
      </c>
    </row>
    <row r="31" spans="1:19" ht="16.5" thickBot="1" x14ac:dyDescent="0.3">
      <c r="A31" s="58" t="s">
        <v>27</v>
      </c>
      <c r="B31" s="59"/>
      <c r="C31" s="59"/>
      <c r="D31" s="59"/>
      <c r="E31" s="59"/>
      <c r="F31" s="59"/>
      <c r="G31" s="59"/>
      <c r="H31" s="59"/>
      <c r="I31" s="59"/>
      <c r="J31" s="60"/>
      <c r="M31" s="55" t="s">
        <v>75</v>
      </c>
      <c r="N31" s="56"/>
      <c r="O31" s="56"/>
      <c r="P31" s="57"/>
    </row>
    <row r="32" spans="1:19" x14ac:dyDescent="0.25">
      <c r="A32" s="72" t="s">
        <v>28</v>
      </c>
      <c r="B32" s="73"/>
      <c r="C32" s="73"/>
      <c r="D32" s="73"/>
      <c r="E32" s="73"/>
      <c r="F32" s="73"/>
      <c r="G32" s="73"/>
      <c r="H32" s="73"/>
      <c r="I32" s="73"/>
      <c r="J32" s="74"/>
      <c r="K32" s="1"/>
      <c r="L32" s="52" t="s">
        <v>72</v>
      </c>
      <c r="M32" s="34">
        <v>357145155</v>
      </c>
      <c r="N32" s="35"/>
      <c r="O32" s="35"/>
      <c r="P32" s="35"/>
      <c r="Q32" s="36"/>
    </row>
    <row r="33" spans="1:17" ht="21" customHeight="1" x14ac:dyDescent="0.25">
      <c r="A33" s="31" t="s">
        <v>29</v>
      </c>
      <c r="B33" s="68" t="s">
        <v>50</v>
      </c>
      <c r="C33" s="68"/>
      <c r="D33" s="68"/>
      <c r="E33" s="68"/>
      <c r="F33" s="68"/>
      <c r="G33" s="68"/>
      <c r="H33" s="68"/>
      <c r="I33" s="68"/>
      <c r="J33" s="69"/>
      <c r="L33" s="53"/>
      <c r="M33" s="37" t="s">
        <v>71</v>
      </c>
      <c r="N33" s="37" t="s">
        <v>70</v>
      </c>
      <c r="O33" s="37" t="s">
        <v>68</v>
      </c>
      <c r="P33" s="37" t="s">
        <v>69</v>
      </c>
      <c r="Q33" s="38"/>
    </row>
    <row r="34" spans="1:17" ht="31.5" customHeight="1" x14ac:dyDescent="0.25">
      <c r="A34" s="31" t="s">
        <v>30</v>
      </c>
      <c r="B34" s="68" t="s">
        <v>63</v>
      </c>
      <c r="C34" s="68"/>
      <c r="D34" s="68"/>
      <c r="E34" s="68"/>
      <c r="F34" s="68"/>
      <c r="G34" s="68"/>
      <c r="H34" s="68"/>
      <c r="I34" s="68"/>
      <c r="J34" s="69"/>
      <c r="L34" s="53"/>
      <c r="M34" s="39">
        <v>75000483</v>
      </c>
      <c r="N34" s="39">
        <v>85714837</v>
      </c>
      <c r="O34" s="39">
        <v>100000643</v>
      </c>
      <c r="P34" s="39">
        <v>96429192</v>
      </c>
      <c r="Q34" s="40">
        <f>SUM(M34:P34)</f>
        <v>357145155</v>
      </c>
    </row>
    <row r="35" spans="1:17" ht="57" customHeight="1" x14ac:dyDescent="0.25">
      <c r="A35" s="31" t="s">
        <v>31</v>
      </c>
      <c r="B35" s="70" t="s">
        <v>85</v>
      </c>
      <c r="C35" s="70"/>
      <c r="D35" s="70"/>
      <c r="E35" s="70"/>
      <c r="F35" s="70"/>
      <c r="G35" s="70"/>
      <c r="H35" s="70"/>
      <c r="I35" s="70"/>
      <c r="J35" s="71"/>
      <c r="L35" s="50"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8" t="s">
        <v>86</v>
      </c>
      <c r="C36" s="68"/>
      <c r="D36" s="68"/>
      <c r="E36" s="68"/>
      <c r="F36" s="68"/>
      <c r="G36" s="68"/>
      <c r="H36" s="68"/>
      <c r="I36" s="68"/>
      <c r="J36" s="69"/>
      <c r="L36" s="53" t="s">
        <v>73</v>
      </c>
      <c r="M36" s="43">
        <v>992825495</v>
      </c>
      <c r="N36" s="44"/>
      <c r="O36" s="44"/>
      <c r="P36" s="44"/>
      <c r="Q36" s="38"/>
    </row>
    <row r="37" spans="1:17" x14ac:dyDescent="0.25">
      <c r="A37" s="58" t="s">
        <v>65</v>
      </c>
      <c r="B37" s="59"/>
      <c r="C37" s="59"/>
      <c r="D37" s="59"/>
      <c r="E37" s="59"/>
      <c r="F37" s="59"/>
      <c r="G37" s="59"/>
      <c r="H37" s="59"/>
      <c r="I37" s="59"/>
      <c r="J37" s="60"/>
      <c r="L37" s="53"/>
      <c r="M37" s="44"/>
      <c r="N37" s="44"/>
      <c r="O37" s="44"/>
      <c r="P37" s="44"/>
      <c r="Q37" s="38"/>
    </row>
    <row r="38" spans="1:17" ht="15.75" thickBot="1" x14ac:dyDescent="0.3">
      <c r="A38" s="61" t="s">
        <v>33</v>
      </c>
      <c r="B38" s="62"/>
      <c r="C38" s="62"/>
      <c r="D38" s="62"/>
      <c r="E38" s="62"/>
      <c r="F38" s="62"/>
      <c r="G38" s="62"/>
      <c r="H38" s="62"/>
      <c r="I38" s="62"/>
      <c r="J38" s="63"/>
      <c r="K38" s="1"/>
      <c r="L38" s="54"/>
      <c r="M38" s="45">
        <f>+M36*M35</f>
        <v>208493355.20095205</v>
      </c>
      <c r="N38" s="45">
        <f>+M36*N35</f>
        <v>238278118.2440213</v>
      </c>
      <c r="O38" s="45">
        <f>+M36*O35</f>
        <v>277991137.48804259</v>
      </c>
      <c r="P38" s="45">
        <f>+M36*P35</f>
        <v>268062884.066984</v>
      </c>
      <c r="Q38" s="46">
        <f>SUM(M38:P38)</f>
        <v>992825495</v>
      </c>
    </row>
    <row r="39" spans="1:17" ht="15" customHeight="1" x14ac:dyDescent="0.25">
      <c r="A39" s="64" t="s">
        <v>53</v>
      </c>
      <c r="B39" s="65"/>
      <c r="C39" s="65"/>
      <c r="D39" s="65"/>
      <c r="E39" s="65"/>
      <c r="F39" s="65"/>
      <c r="G39" s="65"/>
      <c r="H39" s="65"/>
      <c r="I39" s="65"/>
      <c r="J39" s="66"/>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f>+F25</f>
        <v>203012480.36000001</v>
      </c>
      <c r="C43" s="8"/>
      <c r="D43" s="8"/>
      <c r="E43" s="8"/>
      <c r="F43" s="8"/>
      <c r="G43" s="8"/>
      <c r="H43" s="8"/>
      <c r="I43" s="8"/>
      <c r="J43" s="8"/>
      <c r="M43" s="32">
        <f>+M34+N34</f>
        <v>160715320</v>
      </c>
    </row>
    <row r="44" spans="1:17" ht="23.25" customHeight="1" x14ac:dyDescent="0.25">
      <c r="A44" s="67" t="s">
        <v>80</v>
      </c>
      <c r="B44" s="67"/>
      <c r="C44" s="67"/>
      <c r="D44" s="67"/>
      <c r="E44" s="67"/>
      <c r="F44" s="67"/>
      <c r="G44" s="67"/>
      <c r="H44" s="67"/>
      <c r="I44" s="67"/>
      <c r="J44" s="67"/>
      <c r="M44" s="32"/>
    </row>
    <row r="45" spans="1:17" ht="12.75" customHeight="1" x14ac:dyDescent="0.25">
      <c r="A45" s="51" t="s">
        <v>81</v>
      </c>
      <c r="B45" s="51"/>
      <c r="C45" s="51"/>
      <c r="D45" s="51"/>
      <c r="E45" s="51"/>
      <c r="F45" s="51"/>
      <c r="G45" s="51"/>
      <c r="H45" s="51"/>
      <c r="I45" s="51"/>
      <c r="M45" s="33">
        <f>+M38+N38</f>
        <v>446771473.44497335</v>
      </c>
    </row>
    <row r="46" spans="1:17" x14ac:dyDescent="0.25">
      <c r="M46" s="33">
        <f>+M43+M45</f>
        <v>607486793.44497335</v>
      </c>
    </row>
  </sheetData>
  <mergeCells count="53">
    <mergeCell ref="A44:J44"/>
    <mergeCell ref="A45:I45"/>
    <mergeCell ref="B35:J35"/>
    <mergeCell ref="B36:J36"/>
    <mergeCell ref="L36:L38"/>
    <mergeCell ref="A37:J37"/>
    <mergeCell ref="A38:J38"/>
    <mergeCell ref="A39:J39"/>
    <mergeCell ref="A31:J31"/>
    <mergeCell ref="M31:P31"/>
    <mergeCell ref="A32:J32"/>
    <mergeCell ref="L32:L34"/>
    <mergeCell ref="B33:J33"/>
    <mergeCell ref="B34:J34"/>
    <mergeCell ref="A26:J26"/>
    <mergeCell ref="A27:B27"/>
    <mergeCell ref="C27:D27"/>
    <mergeCell ref="E27:F27"/>
    <mergeCell ref="G27:H27"/>
    <mergeCell ref="I27:J27"/>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dataValidations count="16">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3:J33"/>
    <dataValidation allowBlank="1" showInputMessage="1" showErrorMessage="1" prompt="¿En qué consiste el producto? su objetivo" sqref="B34:J34"/>
    <dataValidation allowBlank="1" showInputMessage="1" showErrorMessage="1" prompt="1. Describir lo plasmado en el presupuesto_x000a_2. Describir lo alcanzado en términos financieros y de producción " sqref="B35:J35"/>
    <dataValidation allowBlank="1" showInputMessage="1" showErrorMessage="1" prompt="De existir desvío, explicar razones." sqref="B36:J36"/>
    <dataValidation allowBlank="1" showInputMessage="1" showErrorMessage="1" prompt="Oportunidades de mejora identificadas" sqref="A39:J43"/>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Nombre de cada producto" sqref="A28:A30"/>
    <dataValidation allowBlank="1" showInputMessage="1" showErrorMessage="1" prompt="Nombre del indicador" sqref="B28:B30"/>
    <dataValidation allowBlank="1" showInputMessage="1" showErrorMessage="1" prompt="Meta anual del indicador" sqref="C28:C30 E28"/>
    <dataValidation allowBlank="1" showInputMessage="1" showErrorMessage="1" prompt="Monto presupuestado para el producto" sqref="D28:D30 E29:F30 F28"/>
    <dataValidation allowBlank="1" showInputMessage="1" showErrorMessage="1" prompt="Meta alcanzada en el trimestre" sqref="G28:G30"/>
    <dataValidation allowBlank="1" showInputMessage="1" showErrorMessage="1" prompt="Monto ejecutado en el trimestre" sqref="H28:H30"/>
  </dataValidations>
  <pageMargins left="0.23622047244094491" right="0.23622047244094491" top="0.74803149606299213" bottom="0.74803149606299213" header="0.31496062992125984" footer="0.31496062992125984"/>
  <pageSetup scale="77"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1er Semestre</vt:lpstr>
      <vt:lpstr>1ER Trimestre</vt:lpstr>
      <vt:lpstr>'1er Semestre'!Área_de_impresión</vt:lpstr>
      <vt:lpstr>'1ER Trimestre'!Área_de_impresión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2023-01-24T16:46:22Z</cp:lastPrinted>
  <dcterms:created xsi:type="dcterms:W3CDTF">2021-03-22T15:50:10Z</dcterms:created>
  <dcterms:modified xsi:type="dcterms:W3CDTF">2023-01-25T13:29:42Z</dcterms:modified>
</cp:coreProperties>
</file>