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Francia.Rosario\Desktop\PLANIFICACION\10.REPORTES OAI\2022\"/>
    </mc:Choice>
  </mc:AlternateContent>
  <bookViews>
    <workbookView xWindow="0" yWindow="0" windowWidth="20490" windowHeight="7455" firstSheet="1" activeTab="1"/>
  </bookViews>
  <sheets>
    <sheet name="1er Semestre" sheetId="1" state="hidden" r:id="rId1"/>
    <sheet name="2do Trimestre" sheetId="2" r:id="rId2"/>
  </sheets>
  <externalReferences>
    <externalReference r:id="rId3"/>
  </externalReferences>
  <definedNames>
    <definedName name="_xlnm.Print_Area" localSheetId="0">'1er Semestre'!$A$1:$J$45</definedName>
    <definedName name="_xlnm.Print_Area" localSheetId="1">'2do Trimestre'!$A$1:$J$45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9" i="2" l="1"/>
  <c r="F30" i="2"/>
  <c r="B43" i="2"/>
  <c r="G30" i="2" l="1"/>
  <c r="I25" i="2"/>
  <c r="M43" i="2"/>
  <c r="P35" i="2"/>
  <c r="P38" i="2" s="1"/>
  <c r="O35" i="2"/>
  <c r="O38" i="2" s="1"/>
  <c r="N35" i="2"/>
  <c r="N38" i="2" s="1"/>
  <c r="M35" i="2"/>
  <c r="M38" i="2" s="1"/>
  <c r="Q34" i="2"/>
  <c r="J30" i="2"/>
  <c r="I30" i="2"/>
  <c r="J29" i="2"/>
  <c r="I29" i="2"/>
  <c r="C16" i="2"/>
  <c r="C15" i="2"/>
  <c r="M45" i="2" l="1"/>
  <c r="M46" i="2" s="1"/>
  <c r="Q38" i="2"/>
  <c r="J29" i="1"/>
  <c r="J30" i="1"/>
  <c r="I29" i="1"/>
  <c r="I30" i="1"/>
  <c r="M43" i="1" l="1"/>
  <c r="Q34" i="1"/>
  <c r="P35" i="1"/>
  <c r="P38" i="1" s="1"/>
  <c r="O35" i="1"/>
  <c r="O38" i="1" s="1"/>
  <c r="N35" i="1"/>
  <c r="N38" i="1" s="1"/>
  <c r="M35" i="1"/>
  <c r="M38" i="1" s="1"/>
  <c r="M45" i="1" s="1"/>
  <c r="M46" i="1" l="1"/>
  <c r="Q38" i="1"/>
  <c r="I25" i="1" l="1"/>
  <c r="G29" i="1" l="1"/>
  <c r="E29" i="1"/>
  <c r="C16" i="1" l="1"/>
  <c r="C15" i="1"/>
</calcChain>
</file>

<file path=xl/sharedStrings.xml><?xml version="1.0" encoding="utf-8"?>
<sst xmlns="http://schemas.openxmlformats.org/spreadsheetml/2006/main" count="166" uniqueCount="86">
  <si>
    <t>Código</t>
  </si>
  <si>
    <t>Documento Relacionado</t>
  </si>
  <si>
    <t>Fecha Versión</t>
  </si>
  <si>
    <t>Versión</t>
  </si>
  <si>
    <t>DEC-FOR013</t>
  </si>
  <si>
    <t>I -Información Instituciónal</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</si>
  <si>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</si>
  <si>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</si>
  <si>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</si>
  <si>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</si>
  <si>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</si>
  <si>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</si>
  <si>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</si>
  <si>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</si>
  <si>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</si>
  <si>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</si>
  <si>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</si>
  <si>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</si>
  <si>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</si>
  <si>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</si>
  <si>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</si>
  <si>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</si>
  <si>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</si>
  <si>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</si>
  <si>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</si>
  <si>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</si>
  <si>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</si>
  <si>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</si>
  <si>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</si>
  <si>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</si>
  <si>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</si>
  <si>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</si>
  <si>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</si>
  <si>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t xml:space="preserve">VI. I - De acuerdo a los eventos presentados durante la ejecución del producto, ¿qué aspecto puede mejorarse? </t>
  </si>
  <si>
    <t>Subcapítulo</t>
  </si>
  <si>
    <t>Unidad Ejecutora</t>
  </si>
  <si>
    <t>Resultado Asociado:</t>
  </si>
  <si>
    <t>Física
(A)</t>
  </si>
  <si>
    <t>Financiera
(B)</t>
  </si>
  <si>
    <t>Física
(C)</t>
  </si>
  <si>
    <t>Financiera
(D)</t>
  </si>
  <si>
    <t>Física 
(E)</t>
  </si>
  <si>
    <t>Financiera 
 (F)</t>
  </si>
  <si>
    <t>Física 
(%)
 G=E/C</t>
  </si>
  <si>
    <t>Financiero 
(%) 
H=F/D</t>
  </si>
  <si>
    <t xml:space="preserve"> Presupuesto Anual</t>
  </si>
  <si>
    <t>Informe de Evaluación semestral de las Metas Físicas-Financieras</t>
  </si>
  <si>
    <t>Nivel de Avance de produccion, sigef</t>
  </si>
  <si>
    <t>Desarrollo Social</t>
  </si>
  <si>
    <t>2.2.1</t>
  </si>
  <si>
    <t>6311 - Personas acceden a servicios de salud especializados en oncología en Instituto Nacional del Cáncer Rosa Emilia</t>
  </si>
  <si>
    <t>Número de atenciones por tipo de servicio</t>
  </si>
  <si>
    <t>Ejecución Semestral</t>
  </si>
  <si>
    <t>Incluir todas las areas de servicios en el SIGEF..</t>
  </si>
  <si>
    <t>5180- DIRECCION CENTRAL DEL SERVICIO NACINAL DE SALUD</t>
  </si>
  <si>
    <t>01- DIRECCION CENTRAL DE SERVICIO NACIONAL DE SALUD</t>
  </si>
  <si>
    <t>0007- INSTITUTO NACIONAL DEL CANCER ROSA EMILIA SANCHEZ PEREZ DE TAVARES</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</si>
  <si>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</si>
  <si>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</si>
  <si>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</si>
  <si>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</si>
  <si>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</si>
  <si>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</si>
  <si>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Plantea la atención en el nivel especializado, ofertando los servicios de consulta, emergencias, hospitalización y diagnósticos que garantice la pronta recuperación y satisfacción del ciudadano</t>
  </si>
  <si>
    <r>
      <t>Beneficiarios:</t>
    </r>
    <r>
      <rPr>
        <sz val="10"/>
        <color rgb="FF000000"/>
        <rFont val="Century Gothic"/>
        <family val="2"/>
      </rPr>
      <t xml:space="preserve"> </t>
    </r>
  </si>
  <si>
    <r>
      <t xml:space="preserve">VI. </t>
    </r>
    <r>
      <rPr>
        <b/>
        <sz val="10"/>
        <color theme="0"/>
        <rFont val="Century Gothic"/>
        <family val="2"/>
      </rPr>
      <t>Oportunidades de Mejora</t>
    </r>
  </si>
  <si>
    <t>Para este semestre nos propusimos alcanzar una cantidad de 180,005 atenciones en las areas priorizadas con un presupuesto de    160,715,320.00 Millones ( Incluye solo los  ingresos del fondo general).        
2.Logramos atender 229,774 pacientes en las areas priorizadas con una ejecución Financiera de  73,226, 775.93 millones de fondo general y 355,887,366.93 de fondos propio.</t>
  </si>
  <si>
    <t>En la parte fisica solo estamos considerando las Seis Areas Priroizadas por el SNS. En la finaciera esta incluido lo ejecutado del fondo por venta de servcios de todas las areas mas el fondo general.</t>
  </si>
  <si>
    <t>3ER TRIM</t>
  </si>
  <si>
    <t>4TO TRIM</t>
  </si>
  <si>
    <t>2DO TRIM</t>
  </si>
  <si>
    <t>1ER TRIM</t>
  </si>
  <si>
    <t>Fondo General (100)</t>
  </si>
  <si>
    <t>Fondos Propios (102)</t>
  </si>
  <si>
    <t>% aplicado a cada trimestre</t>
  </si>
  <si>
    <t>Programacion Meta Financiera 2022</t>
  </si>
  <si>
    <t>Presupuesto Aprobado</t>
  </si>
  <si>
    <t>Presupuesto Modificado</t>
  </si>
  <si>
    <t>Total Devengado</t>
  </si>
  <si>
    <t>Programación Semestral</t>
  </si>
  <si>
    <r>
      <rPr>
        <b/>
        <sz val="8"/>
        <rFont val="Calibri"/>
        <family val="2"/>
      </rPr>
      <t>Nota 1:</t>
    </r>
    <r>
      <rPr>
        <sz val="8"/>
        <rFont val="Calibri"/>
        <family val="2"/>
      </rPr>
      <t xml:space="preserve"> La diferencia entre lo programado en el sistema (SIGEF) y lo mostrado en este reporte se debe a que en el sigef solo se esta considerando el valor del fondo General (fondo 100), y en la programación semestral en el reporte se incluye  fondo general y fondos propios (fondo 102).</t>
    </r>
  </si>
  <si>
    <r>
      <rPr>
        <b/>
        <sz val="8"/>
        <rFont val="Calibri"/>
        <family val="2"/>
      </rPr>
      <t>Nota 2</t>
    </r>
    <r>
      <rPr>
        <sz val="8"/>
        <rFont val="Calibri"/>
        <family val="2"/>
      </rPr>
      <t>: para el calculo de las metas fisicas solo se esta considerando los servicios contemplados en el 67A, las demas areas de servicios no estan incluidas</t>
    </r>
  </si>
  <si>
    <t>Programación Trimestral Octubre-Diciembre</t>
  </si>
  <si>
    <t>Ejecución Trimestral Octubre-Diciembre</t>
  </si>
  <si>
    <t>Para este trimestre nos propusimos alcanzar una cantidad de 96,003.00 atenciones en las areas priorizadas con un presupuesto de   333,921,211.00 Millones.       
2.Logramos atender 111,960 pacientes en las areas priorizadas con una ejecución Financiera de  323,393,314.12 millones de fondo general y  fondos propios.</t>
  </si>
  <si>
    <t>Informe de Evaluación 2do Trimestre 2022 de las Metas Físicas-Financieras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</si>
</sst>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sz val="11"/>
      <name val="Calibri"/>
      <family val="2"/>
    </font>
    <font>
      <b/>
      <sz val="11"/>
      <name val="Calibri"/>
      <family val="2"/>
    </font>
    <font>
      <b/>
      <sz val="10"/>
      <color rgb="FF000000"/>
      <name val="Calibri"/>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b/>
      <sz val="10"/>
      <color theme="0"/>
      <name val="Calibri"/>
      <family val="2"/>
      <scheme val="minor"/>
    </font>
    <font>
      <b/>
      <sz val="10"/>
      <color theme="1"/>
      <name val="Calibri"/>
      <family val="2"/>
      <scheme val="minor"/>
    </font>
    <font>
      <sz val="10"/>
      <color rgb="FF000000"/>
      <name val="Century Gothic"/>
      <family val="2"/>
    </font>
    <font>
      <b/>
      <sz val="10"/>
      <color theme="0"/>
      <name val="Century Gothic"/>
      <family val="2"/>
    </font>
    <font>
      <i/>
      <sz val="9"/>
      <color theme="1"/>
      <name val="Calibri"/>
      <family val="2"/>
      <scheme val="minor"/>
    </font>
    <font>
      <b/>
      <i/>
      <sz val="9"/>
      <color theme="1"/>
      <name val="Calibri"/>
      <family val="2"/>
      <scheme val="minor"/>
    </font>
    <font>
      <sz val="8"/>
      <name val="Calibri"/>
      <family val="2"/>
    </font>
    <font>
      <b/>
      <sz val="8"/>
      <name val="Calibri"/>
      <family val="2"/>
    </font>
  </fonts>
  <fills count="11">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5">
    <xf numFmtId="0" fontId="0" fillId="0" borderId="0" xfId="0"/>
    <xf numFmtId="0" fontId="0" fillId="0" borderId="0" xfId="0" applyProtection="1">
      <protection locked="0"/>
    </xf>
    <xf numFmtId="0" fontId="5" fillId="0" borderId="0" xfId="0" applyFont="1" applyProtection="1">
      <protection locked="0"/>
    </xf>
    <xf numFmtId="0" fontId="4" fillId="6" borderId="19" xfId="0" applyFont="1" applyFill="1" applyBorder="1" applyAlignment="1">
      <alignment horizontal="center" vertical="center"/>
    </xf>
    <xf numFmtId="0" fontId="7" fillId="8" borderId="30" xfId="0" applyFont="1" applyFill="1" applyBorder="1" applyAlignment="1">
      <alignment horizontal="center" vertical="center" wrapText="1" readingOrder="1"/>
    </xf>
    <xf numFmtId="0" fontId="7" fillId="8" borderId="31" xfId="0" applyFont="1" applyFill="1" applyBorder="1" applyAlignment="1">
      <alignment horizontal="center" vertical="center" wrapText="1" readingOrder="1"/>
    </xf>
    <xf numFmtId="0" fontId="7" fillId="8" borderId="32" xfId="0" applyFont="1" applyFill="1" applyBorder="1" applyAlignment="1">
      <alignment horizontal="center" vertical="center" wrapText="1" readingOrder="1"/>
    </xf>
    <xf numFmtId="0" fontId="4" fillId="6" borderId="19" xfId="0" applyFont="1" applyFill="1" applyBorder="1" applyAlignment="1">
      <alignment horizontal="center" vertical="center" wrapText="1"/>
    </xf>
    <xf numFmtId="0" fontId="11" fillId="0" borderId="0" xfId="0" applyFont="1" applyBorder="1" applyAlignment="1" applyProtection="1">
      <alignment horizontal="left" vertical="center" wrapText="1"/>
      <protection locked="0"/>
    </xf>
    <xf numFmtId="0" fontId="13" fillId="9" borderId="1" xfId="0" applyFont="1" applyFill="1" applyBorder="1" applyAlignment="1">
      <alignment vertical="top" wrapText="1"/>
    </xf>
    <xf numFmtId="0" fontId="13" fillId="9" borderId="5" xfId="0" applyFont="1" applyFill="1" applyBorder="1" applyAlignment="1">
      <alignmen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9" borderId="9" xfId="0" applyFont="1" applyFill="1" applyBorder="1" applyAlignment="1">
      <alignment vertical="top" wrapText="1"/>
    </xf>
    <xf numFmtId="164" fontId="14" fillId="0" borderId="12" xfId="0" applyNumberFormat="1"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3" fillId="0" borderId="17" xfId="0" applyFont="1" applyBorder="1" applyAlignment="1">
      <alignment vertical="center"/>
    </xf>
    <xf numFmtId="0" fontId="16" fillId="0" borderId="17" xfId="0" applyFont="1" applyBorder="1"/>
    <xf numFmtId="0" fontId="13" fillId="0" borderId="17" xfId="0" applyFont="1" applyBorder="1" applyAlignment="1">
      <alignment vertical="center" wrapText="1"/>
    </xf>
    <xf numFmtId="0" fontId="8" fillId="0" borderId="24" xfId="0" applyFont="1" applyBorder="1" applyAlignment="1" applyProtection="1">
      <alignment vertical="top" wrapText="1"/>
      <protection locked="0"/>
    </xf>
    <xf numFmtId="0" fontId="8" fillId="0" borderId="28" xfId="0" applyFont="1" applyBorder="1" applyAlignment="1" applyProtection="1">
      <alignment vertical="top" wrapText="1"/>
      <protection locked="0"/>
    </xf>
    <xf numFmtId="165" fontId="8" fillId="0" borderId="28" xfId="0" applyNumberFormat="1" applyFont="1" applyBorder="1" applyAlignment="1" applyProtection="1">
      <alignment horizontal="center" vertical="center" wrapText="1" readingOrder="1"/>
      <protection locked="0"/>
    </xf>
    <xf numFmtId="166" fontId="8" fillId="0" borderId="28" xfId="0" applyNumberFormat="1" applyFont="1" applyBorder="1" applyAlignment="1" applyProtection="1">
      <alignment horizontal="center" vertical="center" wrapText="1" readingOrder="1"/>
      <protection locked="0"/>
    </xf>
    <xf numFmtId="165" fontId="8" fillId="0" borderId="28" xfId="0" applyNumberFormat="1" applyFont="1" applyBorder="1" applyAlignment="1" applyProtection="1">
      <alignment horizontal="center" vertical="center" wrapText="1"/>
      <protection locked="0"/>
    </xf>
    <xf numFmtId="10" fontId="8" fillId="7" borderId="28" xfId="2" applyNumberFormat="1" applyFont="1" applyFill="1" applyBorder="1" applyAlignment="1" applyProtection="1">
      <alignment horizontal="center" vertical="center" wrapText="1" readingOrder="1"/>
      <protection locked="0"/>
    </xf>
    <xf numFmtId="167" fontId="8" fillId="7" borderId="25" xfId="0" applyNumberFormat="1" applyFont="1" applyFill="1" applyBorder="1" applyAlignment="1" applyProtection="1">
      <alignment horizontal="center" vertical="center" wrapText="1" readingOrder="1"/>
      <protection locked="0"/>
    </xf>
    <xf numFmtId="0" fontId="8" fillId="0" borderId="33" xfId="0" applyFont="1" applyBorder="1" applyAlignment="1" applyProtection="1">
      <alignment vertical="top" wrapText="1"/>
      <protection locked="0"/>
    </xf>
    <xf numFmtId="0" fontId="8" fillId="0" borderId="34" xfId="0" applyFont="1" applyBorder="1" applyAlignment="1" applyProtection="1">
      <alignment vertical="top" wrapText="1"/>
      <protection locked="0"/>
    </xf>
    <xf numFmtId="165" fontId="8" fillId="0" borderId="34" xfId="0" applyNumberFormat="1" applyFont="1" applyBorder="1" applyAlignment="1" applyProtection="1">
      <alignment horizontal="center" vertical="center" wrapText="1" readingOrder="1"/>
      <protection locked="0"/>
    </xf>
    <xf numFmtId="166" fontId="8" fillId="0" borderId="34" xfId="0" applyNumberFormat="1" applyFont="1" applyBorder="1" applyAlignment="1" applyProtection="1">
      <alignment horizontal="center" vertical="center" wrapText="1" readingOrder="1"/>
      <protection locked="0"/>
    </xf>
    <xf numFmtId="165" fontId="8" fillId="0" borderId="34" xfId="0" applyNumberFormat="1" applyFont="1" applyBorder="1" applyAlignment="1" applyProtection="1">
      <alignment horizontal="center" vertical="center" wrapText="1"/>
      <protection locked="0"/>
    </xf>
    <xf numFmtId="0" fontId="13" fillId="0" borderId="17" xfId="0" applyFont="1" applyBorder="1" applyAlignment="1" applyProtection="1">
      <alignment vertical="center" wrapText="1"/>
      <protection locked="0"/>
    </xf>
    <xf numFmtId="4" fontId="0" fillId="0" borderId="0" xfId="0" applyNumberFormat="1"/>
    <xf numFmtId="43" fontId="0" fillId="0" borderId="0" xfId="0" applyNumberFormat="1"/>
    <xf numFmtId="4" fontId="0" fillId="10" borderId="15" xfId="0" applyNumberFormat="1" applyFill="1" applyBorder="1"/>
    <xf numFmtId="0" fontId="0" fillId="0" borderId="15" xfId="0" applyBorder="1"/>
    <xf numFmtId="0" fontId="0" fillId="0" borderId="39" xfId="0" applyBorder="1"/>
    <xf numFmtId="0" fontId="2" fillId="0" borderId="0" xfId="0" applyFont="1" applyBorder="1" applyAlignment="1">
      <alignment horizontal="center"/>
    </xf>
    <xf numFmtId="0" fontId="0" fillId="0" borderId="6" xfId="0" applyBorder="1"/>
    <xf numFmtId="4" fontId="0" fillId="0" borderId="0" xfId="0" applyNumberFormat="1" applyBorder="1"/>
    <xf numFmtId="4" fontId="2" fillId="0" borderId="6" xfId="0" applyNumberFormat="1" applyFont="1" applyBorder="1"/>
    <xf numFmtId="0" fontId="6" fillId="0" borderId="5" xfId="0" applyFont="1" applyBorder="1" applyAlignment="1" applyProtection="1">
      <alignment horizontal="center" vertical="center" wrapText="1"/>
      <protection locked="0"/>
    </xf>
    <xf numFmtId="9" fontId="0" fillId="0" borderId="0" xfId="2" applyFont="1" applyBorder="1" applyAlignment="1">
      <alignment horizontal="center" vertical="center"/>
    </xf>
    <xf numFmtId="43" fontId="0" fillId="10" borderId="0" xfId="1" applyFont="1" applyFill="1" applyBorder="1"/>
    <xf numFmtId="0" fontId="0" fillId="0" borderId="0" xfId="0" applyBorder="1"/>
    <xf numFmtId="43" fontId="0" fillId="0" borderId="10" xfId="1" applyFont="1" applyBorder="1"/>
    <xf numFmtId="43" fontId="2" fillId="0" borderId="11" xfId="0" applyNumberFormat="1" applyFont="1" applyBorder="1"/>
    <xf numFmtId="0" fontId="10" fillId="0" borderId="0" xfId="0" applyFont="1" applyBorder="1" applyAlignment="1" applyProtection="1">
      <alignment horizontal="left" vertical="center" wrapText="1"/>
      <protection locked="0"/>
    </xf>
    <xf numFmtId="43" fontId="19" fillId="0" borderId="22" xfId="1" applyFont="1" applyBorder="1" applyAlignment="1" applyProtection="1">
      <alignment horizontal="left" vertical="center" wrapText="1"/>
      <protection locked="0"/>
    </xf>
    <xf numFmtId="0" fontId="20" fillId="0" borderId="22"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21" fillId="0" borderId="0" xfId="0" applyFont="1" applyAlignment="1" applyProtection="1">
      <alignment horizontal="left"/>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0" borderId="1" xfId="0" applyFont="1" applyBorder="1" applyAlignment="1">
      <alignment horizontal="center"/>
    </xf>
    <xf numFmtId="0" fontId="3" fillId="0" borderId="15" xfId="0" applyFont="1" applyBorder="1" applyAlignment="1">
      <alignment horizontal="center"/>
    </xf>
    <xf numFmtId="0" fontId="3" fillId="0" borderId="39" xfId="0" applyFont="1" applyBorder="1" applyAlignment="1">
      <alignment horizontal="center"/>
    </xf>
    <xf numFmtId="0" fontId="15" fillId="4" borderId="17"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6" fillId="5" borderId="17"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8" xfId="0" applyFont="1" applyFill="1" applyBorder="1" applyAlignment="1">
      <alignment horizontal="left" vertical="center" wrapText="1"/>
    </xf>
    <xf numFmtId="0" fontId="10" fillId="0" borderId="35" xfId="0" applyFont="1" applyBorder="1" applyAlignment="1" applyProtection="1">
      <alignment horizontal="left" vertical="center" wrapText="1"/>
      <protection locked="0"/>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21" fillId="0" borderId="0" xfId="0" applyFont="1" applyAlignment="1">
      <alignment horizontal="left" vertical="center" wrapText="1"/>
    </xf>
    <xf numFmtId="0" fontId="10" fillId="0" borderId="0" xfId="0" applyFont="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0" xfId="0" applyFont="1" applyAlignment="1" applyProtection="1">
      <alignment horizontal="left" vertical="top" wrapText="1"/>
      <protection locked="0"/>
    </xf>
    <xf numFmtId="0" fontId="10" fillId="0" borderId="18" xfId="0" applyFont="1" applyBorder="1" applyAlignment="1" applyProtection="1">
      <alignment horizontal="left" vertical="top" wrapText="1"/>
      <protection locked="0"/>
    </xf>
    <xf numFmtId="0" fontId="16" fillId="5" borderId="17" xfId="0" applyFont="1" applyFill="1" applyBorder="1" applyAlignment="1">
      <alignment horizontal="left" vertical="center"/>
    </xf>
    <xf numFmtId="0" fontId="16" fillId="5" borderId="0" xfId="0" applyFont="1" applyFill="1" applyAlignment="1">
      <alignment horizontal="left" vertical="center"/>
    </xf>
    <xf numFmtId="0" fontId="16" fillId="5" borderId="18" xfId="0" applyFont="1" applyFill="1" applyBorder="1" applyAlignment="1">
      <alignment horizontal="left" vertical="center"/>
    </xf>
    <xf numFmtId="39" fontId="8" fillId="0" borderId="27" xfId="1" applyNumberFormat="1" applyFont="1" applyFill="1" applyBorder="1" applyAlignment="1" applyProtection="1">
      <alignment horizontal="center" vertical="center" wrapText="1" readingOrder="1"/>
      <protection locked="0"/>
    </xf>
    <xf numFmtId="39" fontId="8" fillId="0" borderId="28" xfId="1" applyNumberFormat="1" applyFont="1" applyFill="1" applyBorder="1" applyAlignment="1" applyProtection="1">
      <alignment horizontal="center" vertical="center" wrapText="1" readingOrder="1"/>
      <protection locked="0"/>
    </xf>
    <xf numFmtId="10" fontId="8" fillId="7" borderId="28" xfId="2" applyNumberFormat="1" applyFont="1" applyFill="1" applyBorder="1" applyAlignment="1" applyProtection="1">
      <alignment horizontal="center" vertical="center" wrapText="1" readingOrder="1"/>
    </xf>
    <xf numFmtId="10" fontId="8" fillId="7" borderId="29" xfId="2" applyNumberFormat="1" applyFont="1" applyFill="1" applyBorder="1" applyAlignment="1" applyProtection="1">
      <alignment horizontal="center" vertical="center" wrapText="1" readingOrder="1"/>
    </xf>
    <xf numFmtId="0" fontId="7" fillId="8" borderId="28" xfId="0" applyFont="1" applyFill="1" applyBorder="1" applyAlignment="1">
      <alignment horizontal="center" vertical="center" wrapText="1" readingOrder="1"/>
    </xf>
    <xf numFmtId="0" fontId="8" fillId="6" borderId="28" xfId="0" applyFont="1" applyFill="1" applyBorder="1" applyAlignment="1">
      <alignment vertical="top" wrapText="1"/>
    </xf>
    <xf numFmtId="0" fontId="8" fillId="6" borderId="29" xfId="0" applyFont="1" applyFill="1" applyBorder="1" applyAlignment="1">
      <alignment vertical="top" wrapText="1"/>
    </xf>
    <xf numFmtId="39" fontId="8" fillId="0" borderId="25" xfId="1" applyNumberFormat="1" applyFont="1" applyFill="1" applyBorder="1" applyAlignment="1" applyProtection="1">
      <alignment horizontal="center" vertical="center" wrapText="1" readingOrder="1"/>
      <protection locked="0"/>
    </xf>
    <xf numFmtId="39" fontId="8" fillId="0" borderId="38" xfId="1" applyNumberFormat="1" applyFont="1" applyFill="1" applyBorder="1" applyAlignment="1" applyProtection="1">
      <alignment horizontal="center" vertical="center" wrapText="1" readingOrder="1"/>
      <protection locked="0"/>
    </xf>
    <xf numFmtId="39" fontId="8" fillId="0" borderId="24" xfId="1" applyNumberFormat="1" applyFont="1" applyFill="1" applyBorder="1" applyAlignment="1" applyProtection="1">
      <alignment horizontal="center" vertical="center" wrapText="1" readingOrder="1"/>
      <protection locked="0"/>
    </xf>
    <xf numFmtId="0" fontId="4" fillId="0" borderId="14" xfId="0" applyFont="1" applyBorder="1" applyAlignment="1">
      <alignment horizontal="center"/>
    </xf>
    <xf numFmtId="0" fontId="4" fillId="0" borderId="15" xfId="0" applyFont="1" applyBorder="1" applyAlignment="1">
      <alignment horizontal="center"/>
    </xf>
    <xf numFmtId="0" fontId="4" fillId="0" borderId="0" xfId="0" applyFont="1" applyAlignment="1">
      <alignment horizontal="center"/>
    </xf>
    <xf numFmtId="0" fontId="4" fillId="0" borderId="16" xfId="0" applyFont="1" applyBorder="1" applyAlignment="1">
      <alignment horizontal="center"/>
    </xf>
    <xf numFmtId="49" fontId="10" fillId="0" borderId="19" xfId="0" quotePrefix="1" applyNumberFormat="1" applyFont="1" applyBorder="1" applyAlignment="1" applyProtection="1">
      <alignment horizontal="left" vertical="center" wrapText="1"/>
      <protection locked="0"/>
    </xf>
    <xf numFmtId="49" fontId="10" fillId="0" borderId="20" xfId="0" quotePrefix="1" applyNumberFormat="1" applyFont="1" applyBorder="1" applyAlignment="1" applyProtection="1">
      <alignment horizontal="left" vertical="center" wrapText="1"/>
      <protection locked="0"/>
    </xf>
    <xf numFmtId="49" fontId="10" fillId="0" borderId="21" xfId="0" quotePrefix="1" applyNumberFormat="1" applyFont="1" applyBorder="1" applyAlignment="1" applyProtection="1">
      <alignment horizontal="left" vertical="center" wrapText="1"/>
      <protection locked="0"/>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3" borderId="17" xfId="0" applyFont="1" applyFill="1" applyBorder="1" applyAlignment="1">
      <alignment horizontal="center"/>
    </xf>
    <xf numFmtId="0" fontId="4" fillId="3" borderId="0" xfId="0" applyFont="1" applyFill="1" applyAlignment="1">
      <alignment horizontal="center"/>
    </xf>
    <xf numFmtId="0" fontId="4" fillId="3" borderId="18" xfId="0" applyFont="1" applyFill="1" applyBorder="1" applyAlignment="1">
      <alignment horizontal="center"/>
    </xf>
    <xf numFmtId="0" fontId="9" fillId="6" borderId="23" xfId="0" applyFont="1" applyFill="1" applyBorder="1" applyAlignment="1">
      <alignment horizontal="center" vertical="center" wrapText="1" readingOrder="1"/>
    </xf>
    <xf numFmtId="0" fontId="9" fillId="6" borderId="24" xfId="0" applyFont="1" applyFill="1" applyBorder="1" applyAlignment="1">
      <alignment horizontal="center" vertical="center" wrapText="1" readingOrder="1"/>
    </xf>
    <xf numFmtId="0" fontId="9" fillId="6" borderId="25" xfId="0" applyFont="1" applyFill="1" applyBorder="1" applyAlignment="1">
      <alignment horizontal="center" vertical="center" wrapText="1" readingOrder="1"/>
    </xf>
    <xf numFmtId="0" fontId="9" fillId="6" borderId="26" xfId="0" applyFont="1" applyFill="1" applyBorder="1" applyAlignment="1">
      <alignment horizontal="center" vertical="center" wrapText="1" readingOrder="1"/>
    </xf>
    <xf numFmtId="0" fontId="9" fillId="6" borderId="38" xfId="0" applyFont="1" applyFill="1" applyBorder="1" applyAlignment="1">
      <alignment horizontal="center" vertical="center" wrapText="1" readingOrder="1"/>
    </xf>
    <xf numFmtId="0" fontId="4" fillId="6" borderId="22" xfId="0" applyFont="1" applyFill="1" applyBorder="1" applyAlignment="1">
      <alignment horizontal="left" vertical="top" wrapText="1"/>
    </xf>
    <xf numFmtId="39" fontId="8" fillId="9" borderId="25" xfId="1" applyNumberFormat="1" applyFont="1" applyFill="1" applyBorder="1" applyAlignment="1" applyProtection="1">
      <alignment horizontal="center" vertical="center" wrapText="1" readingOrder="1"/>
      <protection locked="0"/>
    </xf>
    <xf numFmtId="39" fontId="8" fillId="9" borderId="38" xfId="1" applyNumberFormat="1" applyFont="1" applyFill="1" applyBorder="1" applyAlignment="1" applyProtection="1">
      <alignment horizontal="center" vertical="center" wrapText="1" readingOrder="1"/>
      <protection locked="0"/>
    </xf>
    <xf numFmtId="39" fontId="8" fillId="9" borderId="24" xfId="1" applyNumberFormat="1" applyFont="1" applyFill="1" applyBorder="1" applyAlignment="1" applyProtection="1">
      <alignment horizontal="center" vertical="center" wrapText="1" readingOrder="1"/>
      <protection locked="0"/>
    </xf>
  </cellXfs>
  <cellStyles count="3">
    <cellStyle name="Millares" xfId="1" builtinId="3"/>
    <cellStyle name="Normal" xfId="0" builtinId="0"/>
    <cellStyle name="Porcentaje" xfId="2" builtinId="5"/>
  </cellStyles>
  <dxfs count="30">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0"/>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200150" cy="709404"/>
    <xdr:pic>
      <xdr:nvPicPr>
        <xdr:cNvPr id="2" name="Imagen 1">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0" y="0"/>
          <a:ext cx="1200150" cy="70940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30" totalsRowShown="0" headerRowDxfId="29" dataDxfId="27" headerRowBorderDxfId="28" tableBorderDxfId="26" totalsRowBorderDxfId="25">
  <tableColumns count="10">
    <tableColumn id="1" name="Producto" dataDxfId="24"/>
    <tableColumn id="2" name="Indicador" dataDxfId="23"/>
    <tableColumn id="3" name="Física_x000a_(A)" dataDxfId="22"/>
    <tableColumn id="4" name="Financiera_x000a_(B)" dataDxfId="21"/>
    <tableColumn id="9" name="Física_x000a_(C)" dataDxfId="20"/>
    <tableColumn id="10" name="Financiera_x000a_(D)" dataDxfId="19"/>
    <tableColumn id="5" name="Física _x000a_(E)" dataDxfId="18">
      <calculatedColumnFormula>117814+111960</calculatedColumnFormula>
    </tableColumn>
    <tableColumn id="6" name="Financiera _x000a_ (F)" dataDxfId="17">
      <calculatedColumnFormula>205719613.34+323395529.52</calculatedColumnFormula>
    </tableColumn>
    <tableColumn id="7" name="Física _x000a_(%)_x000a_ G=E/C" dataDxfId="16" dataCellStyle="Porcentaje">
      <calculatedColumnFormula>IF(G29&gt;0,G29/E29,0)</calculatedColumnFormula>
    </tableColumn>
    <tableColumn id="8" name="Financiero _x000a_(%) _x000a_H=F/D" dataDxfId="15">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28:J30"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0">
      <calculatedColumnFormula>85714837+248206374</calculatedColumnFormula>
    </tableColumn>
    <tableColumn id="5" name="Física _x000a_(E)" dataDxfId="4">
      <calculatedColumnFormula>121442</calculatedColumnFormula>
    </tableColumn>
    <tableColumn id="6" name="Financiera _x000a_ (F)" dataDxfId="3">
      <calculatedColumnFormula>205719613.34+323395529.52</calculatedColumnFormula>
    </tableColumn>
    <tableColumn id="7" name="Física _x000a_(%)_x000a_ G=E/C" dataDxfId="2" dataCellStyle="Porcentaje">
      <calculatedColumnFormula>IF(G29&gt;0,G29/E29,0)</calculatedColumnFormula>
    </tableColumn>
    <tableColumn id="8" name="Financiero _x000a_(%) _x000a_H=F/D" dataDxfId="1">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6"/>
  <sheetViews>
    <sheetView topLeftCell="A19" workbookViewId="0">
      <selection activeCell="I3" sqref="I3"/>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92" t="s">
        <v>46</v>
      </c>
      <c r="C1" s="93"/>
      <c r="D1" s="93"/>
      <c r="E1" s="93"/>
      <c r="F1" s="93"/>
      <c r="G1" s="93"/>
      <c r="H1" s="93"/>
      <c r="I1" s="93"/>
      <c r="J1" s="94"/>
      <c r="K1" s="1"/>
      <c r="L1" s="1"/>
    </row>
    <row r="2" spans="1:12" ht="26.25" thickBot="1" x14ac:dyDescent="0.3">
      <c r="A2" s="10"/>
      <c r="B2" s="95" t="s">
        <v>0</v>
      </c>
      <c r="C2" s="96"/>
      <c r="D2" s="95" t="s">
        <v>1</v>
      </c>
      <c r="E2" s="97"/>
      <c r="F2" s="97"/>
      <c r="G2" s="96"/>
      <c r="H2" s="98"/>
      <c r="I2" s="11" t="s">
        <v>2</v>
      </c>
      <c r="J2" s="12" t="s">
        <v>3</v>
      </c>
      <c r="K2" s="1"/>
      <c r="L2" s="1"/>
    </row>
    <row r="3" spans="1:12" ht="15.75" thickBot="1" x14ac:dyDescent="0.3">
      <c r="A3" s="13"/>
      <c r="B3" s="99" t="s">
        <v>4</v>
      </c>
      <c r="C3" s="100"/>
      <c r="D3" s="99" t="s">
        <v>47</v>
      </c>
      <c r="E3" s="100"/>
      <c r="F3" s="100"/>
      <c r="G3" s="100"/>
      <c r="H3" s="101"/>
      <c r="I3" s="14">
        <v>44749</v>
      </c>
      <c r="J3" s="15">
        <v>1</v>
      </c>
      <c r="K3" s="1"/>
      <c r="L3" s="1"/>
    </row>
    <row r="4" spans="1:12" x14ac:dyDescent="0.25">
      <c r="A4" s="85"/>
      <c r="B4" s="86"/>
      <c r="C4" s="86"/>
      <c r="D4" s="87"/>
      <c r="E4" s="87"/>
      <c r="F4" s="87"/>
      <c r="G4" s="87"/>
      <c r="H4" s="87"/>
      <c r="I4" s="86"/>
      <c r="J4" s="88"/>
      <c r="K4" s="1"/>
      <c r="L4" s="1"/>
    </row>
    <row r="5" spans="1:12" ht="3" customHeight="1" x14ac:dyDescent="0.25">
      <c r="A5" s="103"/>
      <c r="B5" s="104"/>
      <c r="C5" s="104"/>
      <c r="D5" s="104"/>
      <c r="E5" s="104"/>
      <c r="F5" s="104"/>
      <c r="G5" s="104"/>
      <c r="H5" s="104"/>
      <c r="I5" s="104"/>
      <c r="J5" s="105"/>
      <c r="K5" s="1"/>
      <c r="L5" s="1"/>
    </row>
    <row r="6" spans="1:12" x14ac:dyDescent="0.25">
      <c r="A6" s="58" t="s">
        <v>5</v>
      </c>
      <c r="B6" s="59"/>
      <c r="C6" s="59"/>
      <c r="D6" s="59"/>
      <c r="E6" s="59"/>
      <c r="F6" s="59"/>
      <c r="G6" s="59"/>
      <c r="H6" s="59"/>
      <c r="I6" s="59"/>
      <c r="J6" s="60"/>
      <c r="K6" s="1"/>
      <c r="L6" s="1"/>
    </row>
    <row r="7" spans="1:12" x14ac:dyDescent="0.25">
      <c r="A7" s="72" t="s">
        <v>6</v>
      </c>
      <c r="B7" s="73"/>
      <c r="C7" s="73"/>
      <c r="D7" s="73"/>
      <c r="E7" s="73"/>
      <c r="F7" s="73"/>
      <c r="G7" s="73"/>
      <c r="H7" s="73"/>
      <c r="I7" s="73"/>
      <c r="J7" s="74"/>
      <c r="K7" s="1"/>
      <c r="L7" s="1"/>
    </row>
    <row r="8" spans="1:12" x14ac:dyDescent="0.25">
      <c r="A8" s="16" t="s">
        <v>7</v>
      </c>
      <c r="B8" s="89" t="s">
        <v>54</v>
      </c>
      <c r="C8" s="90"/>
      <c r="D8" s="90"/>
      <c r="E8" s="90"/>
      <c r="F8" s="90"/>
      <c r="G8" s="90"/>
      <c r="H8" s="90"/>
      <c r="I8" s="90"/>
      <c r="J8" s="91"/>
      <c r="K8" s="1"/>
      <c r="L8" s="1"/>
    </row>
    <row r="9" spans="1:12" ht="15" customHeight="1" x14ac:dyDescent="0.25">
      <c r="A9" s="17" t="s">
        <v>34</v>
      </c>
      <c r="B9" s="89" t="s">
        <v>55</v>
      </c>
      <c r="C9" s="90"/>
      <c r="D9" s="90"/>
      <c r="E9" s="90"/>
      <c r="F9" s="90"/>
      <c r="G9" s="90"/>
      <c r="H9" s="90"/>
      <c r="I9" s="90"/>
      <c r="J9" s="91"/>
      <c r="K9" s="1"/>
      <c r="L9" s="1"/>
    </row>
    <row r="10" spans="1:12" x14ac:dyDescent="0.25">
      <c r="A10" s="17" t="s">
        <v>35</v>
      </c>
      <c r="B10" s="89" t="s">
        <v>56</v>
      </c>
      <c r="C10" s="90"/>
      <c r="D10" s="90"/>
      <c r="E10" s="90"/>
      <c r="F10" s="90"/>
      <c r="G10" s="90"/>
      <c r="H10" s="90"/>
      <c r="I10" s="90"/>
      <c r="J10" s="91"/>
      <c r="K10" s="1"/>
      <c r="L10" s="1"/>
    </row>
    <row r="11" spans="1:12" ht="43.5" customHeight="1" x14ac:dyDescent="0.25">
      <c r="A11" s="16" t="s">
        <v>8</v>
      </c>
      <c r="B11" s="70" t="s">
        <v>57</v>
      </c>
      <c r="C11" s="70"/>
      <c r="D11" s="70"/>
      <c r="E11" s="70"/>
      <c r="F11" s="70"/>
      <c r="G11" s="70"/>
      <c r="H11" s="70"/>
      <c r="I11" s="70"/>
      <c r="J11" s="71"/>
    </row>
    <row r="12" spans="1:12" ht="43.5" customHeight="1" x14ac:dyDescent="0.25">
      <c r="A12" s="16" t="s">
        <v>9</v>
      </c>
      <c r="B12" s="70" t="s">
        <v>58</v>
      </c>
      <c r="C12" s="70"/>
      <c r="D12" s="70"/>
      <c r="E12" s="70"/>
      <c r="F12" s="70"/>
      <c r="G12" s="70"/>
      <c r="H12" s="70"/>
      <c r="I12" s="70"/>
      <c r="J12" s="71"/>
    </row>
    <row r="13" spans="1:12" x14ac:dyDescent="0.25">
      <c r="A13" s="58" t="s">
        <v>10</v>
      </c>
      <c r="B13" s="59"/>
      <c r="C13" s="59"/>
      <c r="D13" s="59"/>
      <c r="E13" s="59"/>
      <c r="F13" s="59"/>
      <c r="G13" s="59"/>
      <c r="H13" s="59"/>
      <c r="I13" s="59"/>
      <c r="J13" s="60"/>
    </row>
    <row r="14" spans="1:12" ht="27.75" customHeight="1" x14ac:dyDescent="0.25">
      <c r="A14" s="16" t="s">
        <v>11</v>
      </c>
      <c r="B14" s="7">
        <v>2</v>
      </c>
      <c r="C14" s="102" t="s">
        <v>48</v>
      </c>
      <c r="D14" s="102"/>
      <c r="E14" s="102"/>
      <c r="F14" s="102"/>
      <c r="G14" s="102"/>
      <c r="H14" s="102"/>
      <c r="I14" s="102"/>
      <c r="J14" s="102"/>
    </row>
    <row r="15" spans="1:12" ht="26.25" customHeight="1" x14ac:dyDescent="0.25">
      <c r="A15" s="16" t="s">
        <v>12</v>
      </c>
      <c r="B15" s="3">
        <v>2.2000000000000002</v>
      </c>
      <c r="C15" s="102" t="str">
        <f>IFERROR(VLOOKUP(B15,'[1]Validacion datos'!A8:B26,2,FALSE),"")</f>
        <v>Salud y seguridad social integral</v>
      </c>
      <c r="D15" s="102"/>
      <c r="E15" s="102"/>
      <c r="F15" s="102"/>
      <c r="G15" s="102"/>
      <c r="H15" s="102"/>
      <c r="I15" s="102"/>
      <c r="J15" s="102"/>
    </row>
    <row r="16" spans="1:12" ht="28.5" customHeight="1" x14ac:dyDescent="0.25">
      <c r="A16" s="16" t="s">
        <v>13</v>
      </c>
      <c r="B16" s="3" t="s">
        <v>49</v>
      </c>
      <c r="C16" s="11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111"/>
      <c r="E16" s="111"/>
      <c r="F16" s="111"/>
      <c r="G16" s="111"/>
      <c r="H16" s="111"/>
      <c r="I16" s="111"/>
      <c r="J16" s="111"/>
    </row>
    <row r="17" spans="1:17" x14ac:dyDescent="0.25">
      <c r="A17" s="58" t="s">
        <v>14</v>
      </c>
      <c r="B17" s="59"/>
      <c r="C17" s="59"/>
      <c r="D17" s="59"/>
      <c r="E17" s="59"/>
      <c r="F17" s="59"/>
      <c r="G17" s="59"/>
      <c r="H17" s="59"/>
      <c r="I17" s="59"/>
      <c r="J17" s="60"/>
    </row>
    <row r="18" spans="1:17" ht="21.75" customHeight="1" x14ac:dyDescent="0.25">
      <c r="A18" s="16" t="s">
        <v>15</v>
      </c>
      <c r="B18" s="68" t="s">
        <v>59</v>
      </c>
      <c r="C18" s="68"/>
      <c r="D18" s="68"/>
      <c r="E18" s="68"/>
      <c r="F18" s="68"/>
      <c r="G18" s="68"/>
      <c r="H18" s="68"/>
      <c r="I18" s="68"/>
      <c r="J18" s="69"/>
    </row>
    <row r="19" spans="1:17" ht="30" customHeight="1" x14ac:dyDescent="0.25">
      <c r="A19" s="18" t="s">
        <v>16</v>
      </c>
      <c r="B19" s="68" t="s">
        <v>60</v>
      </c>
      <c r="C19" s="68"/>
      <c r="D19" s="68"/>
      <c r="E19" s="68"/>
      <c r="F19" s="68"/>
      <c r="G19" s="68"/>
      <c r="H19" s="68"/>
      <c r="I19" s="68"/>
      <c r="J19" s="69"/>
    </row>
    <row r="20" spans="1:17" ht="17.25" customHeight="1" x14ac:dyDescent="0.25">
      <c r="A20" s="18" t="s">
        <v>64</v>
      </c>
      <c r="B20" s="68" t="s">
        <v>61</v>
      </c>
      <c r="C20" s="68"/>
      <c r="D20" s="68"/>
      <c r="E20" s="68"/>
      <c r="F20" s="68"/>
      <c r="G20" s="68"/>
      <c r="H20" s="68"/>
      <c r="I20" s="68"/>
      <c r="J20" s="69"/>
    </row>
    <row r="21" spans="1:17" ht="19.5" customHeight="1" x14ac:dyDescent="0.25">
      <c r="A21" s="18" t="s">
        <v>36</v>
      </c>
      <c r="B21" s="68" t="s">
        <v>62</v>
      </c>
      <c r="C21" s="68"/>
      <c r="D21" s="68"/>
      <c r="E21" s="68"/>
      <c r="F21" s="68"/>
      <c r="G21" s="68"/>
      <c r="H21" s="68"/>
      <c r="I21" s="68"/>
      <c r="J21" s="69"/>
      <c r="K21" s="1"/>
      <c r="L21" s="1"/>
    </row>
    <row r="22" spans="1:17" x14ac:dyDescent="0.25">
      <c r="A22" s="58" t="s">
        <v>17</v>
      </c>
      <c r="B22" s="59"/>
      <c r="C22" s="59"/>
      <c r="D22" s="59"/>
      <c r="E22" s="59"/>
      <c r="F22" s="59"/>
      <c r="G22" s="59"/>
      <c r="H22" s="59"/>
      <c r="I22" s="59"/>
      <c r="J22" s="60"/>
    </row>
    <row r="23" spans="1:17" x14ac:dyDescent="0.25">
      <c r="A23" s="72" t="s">
        <v>18</v>
      </c>
      <c r="B23" s="73"/>
      <c r="C23" s="73"/>
      <c r="D23" s="73"/>
      <c r="E23" s="73"/>
      <c r="F23" s="73"/>
      <c r="G23" s="73"/>
      <c r="H23" s="73"/>
      <c r="I23" s="73"/>
      <c r="J23" s="74"/>
      <c r="K23" s="1"/>
      <c r="L23" s="1"/>
    </row>
    <row r="24" spans="1:17" ht="27.75" customHeight="1" x14ac:dyDescent="0.25">
      <c r="A24" s="106" t="s">
        <v>19</v>
      </c>
      <c r="B24" s="107"/>
      <c r="C24" s="108" t="s">
        <v>20</v>
      </c>
      <c r="D24" s="110"/>
      <c r="E24" s="110"/>
      <c r="F24" s="110" t="s">
        <v>21</v>
      </c>
      <c r="G24" s="110"/>
      <c r="H24" s="107"/>
      <c r="I24" s="108" t="s">
        <v>22</v>
      </c>
      <c r="J24" s="109"/>
    </row>
    <row r="25" spans="1:17" x14ac:dyDescent="0.25">
      <c r="A25" s="75">
        <v>1349970650</v>
      </c>
      <c r="B25" s="76"/>
      <c r="C25" s="82">
        <v>1363677447.0599999</v>
      </c>
      <c r="D25" s="83"/>
      <c r="E25" s="84"/>
      <c r="F25" s="82">
        <v>529114142.86000001</v>
      </c>
      <c r="G25" s="83"/>
      <c r="H25" s="84"/>
      <c r="I25" s="77">
        <f>IF(F25&gt;0,F25/C25,0)</f>
        <v>0.38800534833272765</v>
      </c>
      <c r="J25" s="78"/>
    </row>
    <row r="26" spans="1:17" x14ac:dyDescent="0.25">
      <c r="A26" s="72" t="s">
        <v>23</v>
      </c>
      <c r="B26" s="73"/>
      <c r="C26" s="73"/>
      <c r="D26" s="73"/>
      <c r="E26" s="73"/>
      <c r="F26" s="73"/>
      <c r="G26" s="73"/>
      <c r="H26" s="73"/>
      <c r="I26" s="73"/>
      <c r="J26" s="74"/>
      <c r="K26" s="1"/>
      <c r="L26" s="1"/>
    </row>
    <row r="27" spans="1:17" x14ac:dyDescent="0.25">
      <c r="A27" s="79"/>
      <c r="B27" s="80"/>
      <c r="C27" s="79" t="s">
        <v>45</v>
      </c>
      <c r="D27" s="80"/>
      <c r="E27" s="79" t="s">
        <v>79</v>
      </c>
      <c r="F27" s="80"/>
      <c r="G27" s="79" t="s">
        <v>52</v>
      </c>
      <c r="H27" s="79"/>
      <c r="I27" s="79" t="s">
        <v>24</v>
      </c>
      <c r="J27" s="81"/>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f>84002+96003</f>
        <v>180005</v>
      </c>
      <c r="F29" s="22">
        <v>607486793.44000006</v>
      </c>
      <c r="G29" s="23">
        <f t="shared" ref="G29" si="0">117814+111960</f>
        <v>229774</v>
      </c>
      <c r="H29" s="22">
        <v>529114142.86000001</v>
      </c>
      <c r="I29" s="24">
        <f t="shared" ref="I29:I30" si="1">IF(G29&gt;0,G29/E29,0)</f>
        <v>1.2764867642565485</v>
      </c>
      <c r="J29" s="25">
        <f t="shared" ref="J29:J30" si="2">IF(H29&gt;0,H29/F29,0)</f>
        <v>0.87098871707778003</v>
      </c>
    </row>
    <row r="30" spans="1:17" ht="15.75" hidden="1" thickBot="1" x14ac:dyDescent="0.3">
      <c r="A30" s="26"/>
      <c r="B30" s="27"/>
      <c r="C30" s="28"/>
      <c r="D30" s="29"/>
      <c r="E30" s="29"/>
      <c r="F30" s="29"/>
      <c r="G30" s="30"/>
      <c r="H30" s="29"/>
      <c r="I30" s="24">
        <f t="shared" si="1"/>
        <v>0</v>
      </c>
      <c r="J30" s="25">
        <f t="shared" si="2"/>
        <v>0</v>
      </c>
    </row>
    <row r="31" spans="1:17" ht="16.5" thickBot="1" x14ac:dyDescent="0.3">
      <c r="A31" s="58" t="s">
        <v>27</v>
      </c>
      <c r="B31" s="59"/>
      <c r="C31" s="59"/>
      <c r="D31" s="59"/>
      <c r="E31" s="59"/>
      <c r="F31" s="59"/>
      <c r="G31" s="59"/>
      <c r="H31" s="59"/>
      <c r="I31" s="59"/>
      <c r="J31" s="60"/>
      <c r="M31" s="55" t="s">
        <v>75</v>
      </c>
      <c r="N31" s="56"/>
      <c r="O31" s="56"/>
      <c r="P31" s="57"/>
    </row>
    <row r="32" spans="1:17" x14ac:dyDescent="0.25">
      <c r="A32" s="72" t="s">
        <v>28</v>
      </c>
      <c r="B32" s="73"/>
      <c r="C32" s="73"/>
      <c r="D32" s="73"/>
      <c r="E32" s="73"/>
      <c r="F32" s="73"/>
      <c r="G32" s="73"/>
      <c r="H32" s="73"/>
      <c r="I32" s="73"/>
      <c r="J32" s="74"/>
      <c r="K32" s="1"/>
      <c r="L32" s="52" t="s">
        <v>72</v>
      </c>
      <c r="M32" s="34">
        <v>357145155</v>
      </c>
      <c r="N32" s="35"/>
      <c r="O32" s="35"/>
      <c r="P32" s="35"/>
      <c r="Q32" s="36"/>
    </row>
    <row r="33" spans="1:17" ht="21" customHeight="1" x14ac:dyDescent="0.25">
      <c r="A33" s="31" t="s">
        <v>29</v>
      </c>
      <c r="B33" s="68" t="s">
        <v>50</v>
      </c>
      <c r="C33" s="68"/>
      <c r="D33" s="68"/>
      <c r="E33" s="68"/>
      <c r="F33" s="68"/>
      <c r="G33" s="68"/>
      <c r="H33" s="68"/>
      <c r="I33" s="68"/>
      <c r="J33" s="69"/>
      <c r="L33" s="53"/>
      <c r="M33" s="37" t="s">
        <v>71</v>
      </c>
      <c r="N33" s="37" t="s">
        <v>70</v>
      </c>
      <c r="O33" s="37" t="s">
        <v>68</v>
      </c>
      <c r="P33" s="37" t="s">
        <v>69</v>
      </c>
      <c r="Q33" s="38"/>
    </row>
    <row r="34" spans="1:17" ht="31.5" customHeight="1" x14ac:dyDescent="0.25">
      <c r="A34" s="31" t="s">
        <v>30</v>
      </c>
      <c r="B34" s="68" t="s">
        <v>63</v>
      </c>
      <c r="C34" s="68"/>
      <c r="D34" s="68"/>
      <c r="E34" s="68"/>
      <c r="F34" s="68"/>
      <c r="G34" s="68"/>
      <c r="H34" s="68"/>
      <c r="I34" s="68"/>
      <c r="J34" s="69"/>
      <c r="L34" s="53"/>
      <c r="M34" s="39">
        <v>75000483</v>
      </c>
      <c r="N34" s="39">
        <v>85714837</v>
      </c>
      <c r="O34" s="39">
        <v>100000643</v>
      </c>
      <c r="P34" s="39">
        <v>96429192</v>
      </c>
      <c r="Q34" s="40">
        <f>SUM(M34:P34)</f>
        <v>357145155</v>
      </c>
    </row>
    <row r="35" spans="1:17" ht="57" customHeight="1" x14ac:dyDescent="0.25">
      <c r="A35" s="31" t="s">
        <v>31</v>
      </c>
      <c r="B35" s="70" t="s">
        <v>66</v>
      </c>
      <c r="C35" s="70"/>
      <c r="D35" s="70"/>
      <c r="E35" s="70"/>
      <c r="F35" s="70"/>
      <c r="G35" s="70"/>
      <c r="H35" s="70"/>
      <c r="I35" s="70"/>
      <c r="J35" s="71"/>
      <c r="L35" s="41"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8" t="s">
        <v>67</v>
      </c>
      <c r="C36" s="68"/>
      <c r="D36" s="68"/>
      <c r="E36" s="68"/>
      <c r="F36" s="68"/>
      <c r="G36" s="68"/>
      <c r="H36" s="68"/>
      <c r="I36" s="68"/>
      <c r="J36" s="69"/>
      <c r="L36" s="53" t="s">
        <v>73</v>
      </c>
      <c r="M36" s="43">
        <v>992825495</v>
      </c>
      <c r="N36" s="44"/>
      <c r="O36" s="44"/>
      <c r="P36" s="44"/>
      <c r="Q36" s="38"/>
    </row>
    <row r="37" spans="1:17" x14ac:dyDescent="0.25">
      <c r="A37" s="58" t="s">
        <v>65</v>
      </c>
      <c r="B37" s="59"/>
      <c r="C37" s="59"/>
      <c r="D37" s="59"/>
      <c r="E37" s="59"/>
      <c r="F37" s="59"/>
      <c r="G37" s="59"/>
      <c r="H37" s="59"/>
      <c r="I37" s="59"/>
      <c r="J37" s="60"/>
      <c r="L37" s="53"/>
      <c r="M37" s="44"/>
      <c r="N37" s="44"/>
      <c r="O37" s="44"/>
      <c r="P37" s="44"/>
      <c r="Q37" s="38"/>
    </row>
    <row r="38" spans="1:17" ht="15.75" thickBot="1" x14ac:dyDescent="0.3">
      <c r="A38" s="61" t="s">
        <v>33</v>
      </c>
      <c r="B38" s="62"/>
      <c r="C38" s="62"/>
      <c r="D38" s="62"/>
      <c r="E38" s="62"/>
      <c r="F38" s="62"/>
      <c r="G38" s="62"/>
      <c r="H38" s="62"/>
      <c r="I38" s="62"/>
      <c r="J38" s="63"/>
      <c r="K38" s="1"/>
      <c r="L38" s="54"/>
      <c r="M38" s="45">
        <f>+M36*M35</f>
        <v>208493355.20095205</v>
      </c>
      <c r="N38" s="45">
        <f>+M36*N35</f>
        <v>238278118.2440213</v>
      </c>
      <c r="O38" s="45">
        <f>+M36*O35</f>
        <v>277991137.48804259</v>
      </c>
      <c r="P38" s="45">
        <f>+M36*P35</f>
        <v>268062884.066984</v>
      </c>
      <c r="Q38" s="46">
        <f>SUM(M38:P38)</f>
        <v>992825495</v>
      </c>
    </row>
    <row r="39" spans="1:17" ht="15" customHeight="1" x14ac:dyDescent="0.25">
      <c r="A39" s="64" t="s">
        <v>53</v>
      </c>
      <c r="B39" s="65"/>
      <c r="C39" s="65"/>
      <c r="D39" s="65"/>
      <c r="E39" s="65"/>
      <c r="F39" s="65"/>
      <c r="G39" s="65"/>
      <c r="H39" s="65"/>
      <c r="I39" s="65"/>
      <c r="J39" s="66"/>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v>529114142.86000001</v>
      </c>
      <c r="C43" s="8"/>
      <c r="D43" s="8"/>
      <c r="E43" s="8"/>
      <c r="F43" s="8"/>
      <c r="G43" s="8"/>
      <c r="H43" s="8"/>
      <c r="I43" s="8"/>
      <c r="J43" s="8"/>
      <c r="M43" s="32">
        <f>+M34+N34</f>
        <v>160715320</v>
      </c>
    </row>
    <row r="44" spans="1:17" ht="23.25" customHeight="1" x14ac:dyDescent="0.25">
      <c r="A44" s="67" t="s">
        <v>80</v>
      </c>
      <c r="B44" s="67"/>
      <c r="C44" s="67"/>
      <c r="D44" s="67"/>
      <c r="E44" s="67"/>
      <c r="F44" s="67"/>
      <c r="G44" s="67"/>
      <c r="H44" s="67"/>
      <c r="I44" s="67"/>
      <c r="J44" s="67"/>
      <c r="M44" s="32"/>
    </row>
    <row r="45" spans="1:17" ht="12.75" customHeight="1" x14ac:dyDescent="0.25">
      <c r="A45" s="51" t="s">
        <v>81</v>
      </c>
      <c r="B45" s="51"/>
      <c r="C45" s="51"/>
      <c r="D45" s="51"/>
      <c r="E45" s="51"/>
      <c r="F45" s="51"/>
      <c r="G45" s="51"/>
      <c r="H45" s="51"/>
      <c r="I45" s="51"/>
      <c r="M45" s="33">
        <f>+M38+N38</f>
        <v>446771473.44497335</v>
      </c>
    </row>
    <row r="46" spans="1:17" x14ac:dyDescent="0.25">
      <c r="M46" s="33">
        <f>+M43+M45</f>
        <v>607486793.44497335</v>
      </c>
    </row>
  </sheetData>
  <mergeCells count="53">
    <mergeCell ref="A24:B24"/>
    <mergeCell ref="I24:J24"/>
    <mergeCell ref="C24:E24"/>
    <mergeCell ref="C16:J16"/>
    <mergeCell ref="A17:J17"/>
    <mergeCell ref="B18:J18"/>
    <mergeCell ref="B19:J19"/>
    <mergeCell ref="B20:J20"/>
    <mergeCell ref="B21:J21"/>
    <mergeCell ref="F24:H24"/>
    <mergeCell ref="A22:J22"/>
    <mergeCell ref="A23:J23"/>
    <mergeCell ref="C15:J15"/>
    <mergeCell ref="A5:J5"/>
    <mergeCell ref="A6:J6"/>
    <mergeCell ref="A7:J7"/>
    <mergeCell ref="C14:J14"/>
    <mergeCell ref="B1:J1"/>
    <mergeCell ref="B2:C2"/>
    <mergeCell ref="D2:H2"/>
    <mergeCell ref="B3:C3"/>
    <mergeCell ref="D3:H3"/>
    <mergeCell ref="A4:J4"/>
    <mergeCell ref="B8:J8"/>
    <mergeCell ref="B11:J11"/>
    <mergeCell ref="B12:J12"/>
    <mergeCell ref="A13:J13"/>
    <mergeCell ref="B9:J9"/>
    <mergeCell ref="B10:J10"/>
    <mergeCell ref="A25:B25"/>
    <mergeCell ref="I25:J25"/>
    <mergeCell ref="A26:J26"/>
    <mergeCell ref="C27:D27"/>
    <mergeCell ref="G27:H27"/>
    <mergeCell ref="I27:J27"/>
    <mergeCell ref="C25:E25"/>
    <mergeCell ref="F25:H25"/>
    <mergeCell ref="E27:F27"/>
    <mergeCell ref="A27:B27"/>
    <mergeCell ref="A45:I45"/>
    <mergeCell ref="L32:L34"/>
    <mergeCell ref="L36:L38"/>
    <mergeCell ref="M31:P31"/>
    <mergeCell ref="A37:J37"/>
    <mergeCell ref="A38:J38"/>
    <mergeCell ref="A39:J39"/>
    <mergeCell ref="A44:J44"/>
    <mergeCell ref="B33:J33"/>
    <mergeCell ref="B34:J34"/>
    <mergeCell ref="B35:J35"/>
    <mergeCell ref="B36:J36"/>
    <mergeCell ref="A31:J31"/>
    <mergeCell ref="A32:J32"/>
  </mergeCells>
  <phoneticPr fontId="12" type="noConversion"/>
  <dataValidations xWindow="554" yWindow="610" count="16">
    <dataValidation allowBlank="1" showInputMessage="1" showErrorMessage="1" prompt="Monto ejecutado en el trimestre" sqref="H28:H30"/>
    <dataValidation allowBlank="1" showInputMessage="1" showErrorMessage="1" prompt="Meta alcanzada en el trimestre" sqref="G28:G30"/>
    <dataValidation allowBlank="1" showInputMessage="1" showErrorMessage="1" prompt="Monto presupuestado para el producto" sqref="D28:D30 E29:F30 F28"/>
    <dataValidation allowBlank="1" showInputMessage="1" showErrorMessage="1" prompt="Meta anual del indicador" sqref="C28:C30 E28"/>
    <dataValidation allowBlank="1" showInputMessage="1" showErrorMessage="1" prompt="Nombre del indicador" sqref="B28:B30"/>
    <dataValidation allowBlank="1" showInputMessage="1" showErrorMessage="1" prompt="Nombre de cada producto" sqref="A28:A30"/>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9:J43"/>
    <dataValidation allowBlank="1" showInputMessage="1" showErrorMessage="1" prompt="De existir desvío, explicar razones." sqref="B36:J36"/>
    <dataValidation allowBlank="1" showInputMessage="1" showErrorMessage="1" prompt="1. Describir lo plasmado en el presupuesto_x000a_2. Describir lo alcanzado en términos financieros y de producción " sqref="B35:J35"/>
    <dataValidation allowBlank="1" showInputMessage="1" showErrorMessage="1" prompt="¿En qué consiste el producto? su objetivo" sqref="B34:J34"/>
    <dataValidation allowBlank="1" showInputMessage="1" showErrorMessage="1" prompt="Nombre del producto" sqref="B33:J33"/>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70866141732283472" top="0.39370078740157483" bottom="0.74803149606299213" header="0.31496062992125984" footer="0.31496062992125984"/>
  <pageSetup scale="75"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tabSelected="1" topLeftCell="A34" workbookViewId="0">
      <selection sqref="A1:J45"/>
    </sheetView>
  </sheetViews>
  <sheetFormatPr baseColWidth="10" defaultRowHeight="15" x14ac:dyDescent="0.25"/>
  <cols>
    <col min="1" max="1" width="20.28515625" style="2" customWidth="1"/>
    <col min="2" max="2" width="14" style="2" customWidth="1"/>
    <col min="3" max="3" width="9.5703125" style="2" customWidth="1"/>
    <col min="4" max="4" width="14.5703125" style="2" customWidth="1"/>
    <col min="5" max="5" width="10.85546875" style="2" customWidth="1"/>
    <col min="6" max="6" width="13.85546875" style="2" customWidth="1"/>
    <col min="7" max="7" width="8.7109375" style="2" customWidth="1"/>
    <col min="8" max="8" width="13.140625" style="2" customWidth="1"/>
    <col min="9" max="9" width="10.85546875" style="2" customWidth="1"/>
    <col min="10" max="10" width="11.5703125" style="2" customWidth="1"/>
    <col min="11" max="11" width="11.42578125" style="2"/>
    <col min="12" max="12" width="0" style="2" hidden="1" customWidth="1"/>
    <col min="13" max="13" width="16" hidden="1" customWidth="1"/>
    <col min="14" max="14" width="14.85546875" hidden="1" customWidth="1"/>
    <col min="15" max="15" width="15.5703125" hidden="1" customWidth="1"/>
    <col min="16" max="16" width="16.42578125" hidden="1" customWidth="1"/>
    <col min="17" max="17" width="15.140625" hidden="1" customWidth="1"/>
  </cols>
  <sheetData>
    <row r="1" spans="1:12" ht="15.75" thickBot="1" x14ac:dyDescent="0.3">
      <c r="A1" s="9"/>
      <c r="B1" s="92" t="s">
        <v>85</v>
      </c>
      <c r="C1" s="93"/>
      <c r="D1" s="93"/>
      <c r="E1" s="93"/>
      <c r="F1" s="93"/>
      <c r="G1" s="93"/>
      <c r="H1" s="93"/>
      <c r="I1" s="93"/>
      <c r="J1" s="94"/>
      <c r="K1" s="1"/>
      <c r="L1" s="1"/>
    </row>
    <row r="2" spans="1:12" ht="26.25" thickBot="1" x14ac:dyDescent="0.3">
      <c r="A2" s="10"/>
      <c r="B2" s="95" t="s">
        <v>0</v>
      </c>
      <c r="C2" s="96"/>
      <c r="D2" s="95" t="s">
        <v>1</v>
      </c>
      <c r="E2" s="97"/>
      <c r="F2" s="97"/>
      <c r="G2" s="96"/>
      <c r="H2" s="98"/>
      <c r="I2" s="11" t="s">
        <v>2</v>
      </c>
      <c r="J2" s="12" t="s">
        <v>3</v>
      </c>
      <c r="K2" s="1"/>
      <c r="L2" s="1"/>
    </row>
    <row r="3" spans="1:12" ht="15.75" thickBot="1" x14ac:dyDescent="0.3">
      <c r="A3" s="13"/>
      <c r="B3" s="99" t="s">
        <v>4</v>
      </c>
      <c r="C3" s="100"/>
      <c r="D3" s="99" t="s">
        <v>47</v>
      </c>
      <c r="E3" s="100"/>
      <c r="F3" s="100"/>
      <c r="G3" s="100"/>
      <c r="H3" s="101"/>
      <c r="I3" s="14">
        <v>45114</v>
      </c>
      <c r="J3" s="15">
        <v>1</v>
      </c>
      <c r="K3" s="1"/>
      <c r="L3" s="1"/>
    </row>
    <row r="4" spans="1:12" x14ac:dyDescent="0.25">
      <c r="A4" s="85"/>
      <c r="B4" s="86"/>
      <c r="C4" s="86"/>
      <c r="D4" s="87"/>
      <c r="E4" s="87"/>
      <c r="F4" s="87"/>
      <c r="G4" s="87"/>
      <c r="H4" s="87"/>
      <c r="I4" s="86"/>
      <c r="J4" s="88"/>
      <c r="K4" s="1"/>
      <c r="L4" s="1"/>
    </row>
    <row r="5" spans="1:12" x14ac:dyDescent="0.25">
      <c r="A5" s="103"/>
      <c r="B5" s="104"/>
      <c r="C5" s="104"/>
      <c r="D5" s="104"/>
      <c r="E5" s="104"/>
      <c r="F5" s="104"/>
      <c r="G5" s="104"/>
      <c r="H5" s="104"/>
      <c r="I5" s="104"/>
      <c r="J5" s="105"/>
      <c r="K5" s="1"/>
      <c r="L5" s="1"/>
    </row>
    <row r="6" spans="1:12" x14ac:dyDescent="0.25">
      <c r="A6" s="58" t="s">
        <v>5</v>
      </c>
      <c r="B6" s="59"/>
      <c r="C6" s="59"/>
      <c r="D6" s="59"/>
      <c r="E6" s="59"/>
      <c r="F6" s="59"/>
      <c r="G6" s="59"/>
      <c r="H6" s="59"/>
      <c r="I6" s="59"/>
      <c r="J6" s="60"/>
      <c r="K6" s="1"/>
      <c r="L6" s="1"/>
    </row>
    <row r="7" spans="1:12" x14ac:dyDescent="0.25">
      <c r="A7" s="72" t="s">
        <v>6</v>
      </c>
      <c r="B7" s="73"/>
      <c r="C7" s="73"/>
      <c r="D7" s="73"/>
      <c r="E7" s="73"/>
      <c r="F7" s="73"/>
      <c r="G7" s="73"/>
      <c r="H7" s="73"/>
      <c r="I7" s="73"/>
      <c r="J7" s="74"/>
      <c r="K7" s="1"/>
      <c r="L7" s="1"/>
    </row>
    <row r="8" spans="1:12" x14ac:dyDescent="0.25">
      <c r="A8" s="16" t="s">
        <v>7</v>
      </c>
      <c r="B8" s="89" t="s">
        <v>54</v>
      </c>
      <c r="C8" s="90"/>
      <c r="D8" s="90"/>
      <c r="E8" s="90"/>
      <c r="F8" s="90"/>
      <c r="G8" s="90"/>
      <c r="H8" s="90"/>
      <c r="I8" s="90"/>
      <c r="J8" s="91"/>
      <c r="K8" s="1"/>
      <c r="L8" s="1"/>
    </row>
    <row r="9" spans="1:12" x14ac:dyDescent="0.25">
      <c r="A9" s="17" t="s">
        <v>34</v>
      </c>
      <c r="B9" s="89" t="s">
        <v>55</v>
      </c>
      <c r="C9" s="90"/>
      <c r="D9" s="90"/>
      <c r="E9" s="90"/>
      <c r="F9" s="90"/>
      <c r="G9" s="90"/>
      <c r="H9" s="90"/>
      <c r="I9" s="90"/>
      <c r="J9" s="91"/>
      <c r="K9" s="1"/>
      <c r="L9" s="1"/>
    </row>
    <row r="10" spans="1:12" x14ac:dyDescent="0.25">
      <c r="A10" s="17" t="s">
        <v>35</v>
      </c>
      <c r="B10" s="89" t="s">
        <v>56</v>
      </c>
      <c r="C10" s="90"/>
      <c r="D10" s="90"/>
      <c r="E10" s="90"/>
      <c r="F10" s="90"/>
      <c r="G10" s="90"/>
      <c r="H10" s="90"/>
      <c r="I10" s="90"/>
      <c r="J10" s="91"/>
      <c r="K10" s="1"/>
      <c r="L10" s="1"/>
    </row>
    <row r="11" spans="1:12" x14ac:dyDescent="0.25">
      <c r="A11" s="16" t="s">
        <v>8</v>
      </c>
      <c r="B11" s="70" t="s">
        <v>57</v>
      </c>
      <c r="C11" s="70"/>
      <c r="D11" s="70"/>
      <c r="E11" s="70"/>
      <c r="F11" s="70"/>
      <c r="G11" s="70"/>
      <c r="H11" s="70"/>
      <c r="I11" s="70"/>
      <c r="J11" s="71"/>
    </row>
    <row r="12" spans="1:12" x14ac:dyDescent="0.25">
      <c r="A12" s="16" t="s">
        <v>9</v>
      </c>
      <c r="B12" s="70" t="s">
        <v>58</v>
      </c>
      <c r="C12" s="70"/>
      <c r="D12" s="70"/>
      <c r="E12" s="70"/>
      <c r="F12" s="70"/>
      <c r="G12" s="70"/>
      <c r="H12" s="70"/>
      <c r="I12" s="70"/>
      <c r="J12" s="71"/>
    </row>
    <row r="13" spans="1:12" x14ac:dyDescent="0.25">
      <c r="A13" s="58" t="s">
        <v>10</v>
      </c>
      <c r="B13" s="59"/>
      <c r="C13" s="59"/>
      <c r="D13" s="59"/>
      <c r="E13" s="59"/>
      <c r="F13" s="59"/>
      <c r="G13" s="59"/>
      <c r="H13" s="59"/>
      <c r="I13" s="59"/>
      <c r="J13" s="60"/>
    </row>
    <row r="14" spans="1:12" x14ac:dyDescent="0.25">
      <c r="A14" s="16" t="s">
        <v>11</v>
      </c>
      <c r="B14" s="7">
        <v>2</v>
      </c>
      <c r="C14" s="102" t="s">
        <v>48</v>
      </c>
      <c r="D14" s="102"/>
      <c r="E14" s="102"/>
      <c r="F14" s="102"/>
      <c r="G14" s="102"/>
      <c r="H14" s="102"/>
      <c r="I14" s="102"/>
      <c r="J14" s="102"/>
    </row>
    <row r="15" spans="1:12" x14ac:dyDescent="0.25">
      <c r="A15" s="16" t="s">
        <v>12</v>
      </c>
      <c r="B15" s="3">
        <v>2.2000000000000002</v>
      </c>
      <c r="C15" s="102" t="str">
        <f>IFERROR(VLOOKUP(B15,'[1]Validacion datos'!A8:B26,2,FALSE),"")</f>
        <v>Salud y seguridad social integral</v>
      </c>
      <c r="D15" s="102"/>
      <c r="E15" s="102"/>
      <c r="F15" s="102"/>
      <c r="G15" s="102"/>
      <c r="H15" s="102"/>
      <c r="I15" s="102"/>
      <c r="J15" s="102"/>
    </row>
    <row r="16" spans="1:12" ht="30.75" customHeight="1" x14ac:dyDescent="0.25">
      <c r="A16" s="16" t="s">
        <v>13</v>
      </c>
      <c r="B16" s="3" t="s">
        <v>49</v>
      </c>
      <c r="C16" s="11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111"/>
      <c r="E16" s="111"/>
      <c r="F16" s="111"/>
      <c r="G16" s="111"/>
      <c r="H16" s="111"/>
      <c r="I16" s="111"/>
      <c r="J16" s="111"/>
    </row>
    <row r="17" spans="1:17" x14ac:dyDescent="0.25">
      <c r="A17" s="58" t="s">
        <v>14</v>
      </c>
      <c r="B17" s="59"/>
      <c r="C17" s="59"/>
      <c r="D17" s="59"/>
      <c r="E17" s="59"/>
      <c r="F17" s="59"/>
      <c r="G17" s="59"/>
      <c r="H17" s="59"/>
      <c r="I17" s="59"/>
      <c r="J17" s="60"/>
    </row>
    <row r="18" spans="1:17" ht="21.75" customHeight="1" x14ac:dyDescent="0.25">
      <c r="A18" s="16" t="s">
        <v>15</v>
      </c>
      <c r="B18" s="68" t="s">
        <v>59</v>
      </c>
      <c r="C18" s="68"/>
      <c r="D18" s="68"/>
      <c r="E18" s="68"/>
      <c r="F18" s="68"/>
      <c r="G18" s="68"/>
      <c r="H18" s="68"/>
      <c r="I18" s="68"/>
      <c r="J18" s="69"/>
    </row>
    <row r="19" spans="1:17" ht="30" customHeight="1" x14ac:dyDescent="0.25">
      <c r="A19" s="18" t="s">
        <v>16</v>
      </c>
      <c r="B19" s="68" t="s">
        <v>60</v>
      </c>
      <c r="C19" s="68"/>
      <c r="D19" s="68"/>
      <c r="E19" s="68"/>
      <c r="F19" s="68"/>
      <c r="G19" s="68"/>
      <c r="H19" s="68"/>
      <c r="I19" s="68"/>
      <c r="J19" s="69"/>
    </row>
    <row r="20" spans="1:17" ht="17.25" customHeight="1" x14ac:dyDescent="0.25">
      <c r="A20" s="18" t="s">
        <v>64</v>
      </c>
      <c r="B20" s="68" t="s">
        <v>61</v>
      </c>
      <c r="C20" s="68"/>
      <c r="D20" s="68"/>
      <c r="E20" s="68"/>
      <c r="F20" s="68"/>
      <c r="G20" s="68"/>
      <c r="H20" s="68"/>
      <c r="I20" s="68"/>
      <c r="J20" s="69"/>
    </row>
    <row r="21" spans="1:17" ht="19.5" customHeight="1" x14ac:dyDescent="0.25">
      <c r="A21" s="18" t="s">
        <v>36</v>
      </c>
      <c r="B21" s="68" t="s">
        <v>62</v>
      </c>
      <c r="C21" s="68"/>
      <c r="D21" s="68"/>
      <c r="E21" s="68"/>
      <c r="F21" s="68"/>
      <c r="G21" s="68"/>
      <c r="H21" s="68"/>
      <c r="I21" s="68"/>
      <c r="J21" s="69"/>
      <c r="K21" s="1"/>
      <c r="L21" s="1"/>
    </row>
    <row r="22" spans="1:17" x14ac:dyDescent="0.25">
      <c r="A22" s="58" t="s">
        <v>17</v>
      </c>
      <c r="B22" s="59"/>
      <c r="C22" s="59"/>
      <c r="D22" s="59"/>
      <c r="E22" s="59"/>
      <c r="F22" s="59"/>
      <c r="G22" s="59"/>
      <c r="H22" s="59"/>
      <c r="I22" s="59"/>
      <c r="J22" s="60"/>
    </row>
    <row r="23" spans="1:17" x14ac:dyDescent="0.25">
      <c r="A23" s="72" t="s">
        <v>18</v>
      </c>
      <c r="B23" s="73"/>
      <c r="C23" s="73"/>
      <c r="D23" s="73"/>
      <c r="E23" s="73"/>
      <c r="F23" s="73"/>
      <c r="G23" s="73"/>
      <c r="H23" s="73"/>
      <c r="I23" s="73"/>
      <c r="J23" s="74"/>
      <c r="K23" s="1"/>
      <c r="L23" s="1"/>
    </row>
    <row r="24" spans="1:17" ht="27.75" customHeight="1" x14ac:dyDescent="0.25">
      <c r="A24" s="106" t="s">
        <v>19</v>
      </c>
      <c r="B24" s="107"/>
      <c r="C24" s="108" t="s">
        <v>20</v>
      </c>
      <c r="D24" s="110"/>
      <c r="E24" s="110"/>
      <c r="F24" s="110" t="s">
        <v>21</v>
      </c>
      <c r="G24" s="110"/>
      <c r="H24" s="107"/>
      <c r="I24" s="108" t="s">
        <v>22</v>
      </c>
      <c r="J24" s="109"/>
    </row>
    <row r="25" spans="1:17" x14ac:dyDescent="0.25">
      <c r="A25" s="75">
        <v>1349970650</v>
      </c>
      <c r="B25" s="76"/>
      <c r="C25" s="82">
        <v>1363677447.0599999</v>
      </c>
      <c r="D25" s="83"/>
      <c r="E25" s="84"/>
      <c r="F25" s="112">
        <v>529114142.86000001</v>
      </c>
      <c r="G25" s="113"/>
      <c r="H25" s="114"/>
      <c r="I25" s="77">
        <f>IF(F25&gt;0,F25/C25,0)</f>
        <v>0.38800534833272765</v>
      </c>
      <c r="J25" s="78"/>
    </row>
    <row r="26" spans="1:17" x14ac:dyDescent="0.25">
      <c r="A26" s="72" t="s">
        <v>23</v>
      </c>
      <c r="B26" s="73"/>
      <c r="C26" s="73"/>
      <c r="D26" s="73"/>
      <c r="E26" s="73"/>
      <c r="F26" s="73"/>
      <c r="G26" s="73"/>
      <c r="H26" s="73"/>
      <c r="I26" s="73"/>
      <c r="J26" s="74"/>
      <c r="K26" s="1"/>
      <c r="L26" s="1"/>
    </row>
    <row r="27" spans="1:17" ht="29.25" customHeight="1" x14ac:dyDescent="0.25">
      <c r="A27" s="79"/>
      <c r="B27" s="80"/>
      <c r="C27" s="79" t="s">
        <v>45</v>
      </c>
      <c r="D27" s="80"/>
      <c r="E27" s="79" t="s">
        <v>82</v>
      </c>
      <c r="F27" s="80"/>
      <c r="G27" s="79" t="s">
        <v>83</v>
      </c>
      <c r="H27" s="79"/>
      <c r="I27" s="79" t="s">
        <v>24</v>
      </c>
      <c r="J27" s="81"/>
    </row>
    <row r="28" spans="1:17" ht="38.25" x14ac:dyDescent="0.25">
      <c r="A28" s="4" t="s">
        <v>25</v>
      </c>
      <c r="B28" s="5" t="s">
        <v>26</v>
      </c>
      <c r="C28" s="5" t="s">
        <v>37</v>
      </c>
      <c r="D28" s="5" t="s">
        <v>38</v>
      </c>
      <c r="E28" s="5" t="s">
        <v>39</v>
      </c>
      <c r="F28" s="5" t="s">
        <v>40</v>
      </c>
      <c r="G28" s="5" t="s">
        <v>41</v>
      </c>
      <c r="H28" s="5" t="s">
        <v>42</v>
      </c>
      <c r="I28" s="5" t="s">
        <v>43</v>
      </c>
      <c r="J28" s="6" t="s">
        <v>44</v>
      </c>
    </row>
    <row r="29" spans="1:17" ht="77.25" thickBot="1" x14ac:dyDescent="0.3">
      <c r="A29" s="19" t="s">
        <v>50</v>
      </c>
      <c r="B29" s="20" t="s">
        <v>51</v>
      </c>
      <c r="C29" s="21">
        <v>416732</v>
      </c>
      <c r="D29" s="22">
        <v>1349970650</v>
      </c>
      <c r="E29" s="22">
        <v>96003</v>
      </c>
      <c r="F29" s="22">
        <f t="shared" ref="F29:F30" si="0">85714837+248206374</f>
        <v>333921211</v>
      </c>
      <c r="G29" s="23">
        <v>111960</v>
      </c>
      <c r="H29" s="22">
        <v>323393314.12</v>
      </c>
      <c r="I29" s="24">
        <f t="shared" ref="I29:J30" si="1">IF(G29&gt;0,G29/E29,0)</f>
        <v>1.1662135558263804</v>
      </c>
      <c r="J29" s="25">
        <f t="shared" si="1"/>
        <v>0.9684719133340709</v>
      </c>
    </row>
    <row r="30" spans="1:17" ht="15.75" hidden="1" thickBot="1" x14ac:dyDescent="0.3">
      <c r="A30" s="26"/>
      <c r="B30" s="27"/>
      <c r="C30" s="28"/>
      <c r="D30" s="29"/>
      <c r="E30" s="29"/>
      <c r="F30" s="29">
        <f t="shared" si="0"/>
        <v>333921211</v>
      </c>
      <c r="G30" s="30">
        <f t="shared" ref="G30" si="2">121442</f>
        <v>121442</v>
      </c>
      <c r="H30" s="29"/>
      <c r="I30" s="24" t="e">
        <f t="shared" si="1"/>
        <v>#DIV/0!</v>
      </c>
      <c r="J30" s="25">
        <f t="shared" si="1"/>
        <v>0</v>
      </c>
    </row>
    <row r="31" spans="1:17" ht="16.5" thickBot="1" x14ac:dyDescent="0.3">
      <c r="A31" s="58" t="s">
        <v>27</v>
      </c>
      <c r="B31" s="59"/>
      <c r="C31" s="59"/>
      <c r="D31" s="59"/>
      <c r="E31" s="59"/>
      <c r="F31" s="59"/>
      <c r="G31" s="59"/>
      <c r="H31" s="59"/>
      <c r="I31" s="59"/>
      <c r="J31" s="60"/>
      <c r="M31" s="55" t="s">
        <v>75</v>
      </c>
      <c r="N31" s="56"/>
      <c r="O31" s="56"/>
      <c r="P31" s="57"/>
    </row>
    <row r="32" spans="1:17" x14ac:dyDescent="0.25">
      <c r="A32" s="72" t="s">
        <v>28</v>
      </c>
      <c r="B32" s="73"/>
      <c r="C32" s="73"/>
      <c r="D32" s="73"/>
      <c r="E32" s="73"/>
      <c r="F32" s="73"/>
      <c r="G32" s="73"/>
      <c r="H32" s="73"/>
      <c r="I32" s="73"/>
      <c r="J32" s="74"/>
      <c r="K32" s="1"/>
      <c r="L32" s="52" t="s">
        <v>72</v>
      </c>
      <c r="M32" s="34">
        <v>357145155</v>
      </c>
      <c r="N32" s="35"/>
      <c r="O32" s="35"/>
      <c r="P32" s="35"/>
      <c r="Q32" s="36"/>
    </row>
    <row r="33" spans="1:17" ht="21" customHeight="1" x14ac:dyDescent="0.25">
      <c r="A33" s="31" t="s">
        <v>29</v>
      </c>
      <c r="B33" s="68" t="s">
        <v>50</v>
      </c>
      <c r="C33" s="68"/>
      <c r="D33" s="68"/>
      <c r="E33" s="68"/>
      <c r="F33" s="68"/>
      <c r="G33" s="68"/>
      <c r="H33" s="68"/>
      <c r="I33" s="68"/>
      <c r="J33" s="69"/>
      <c r="L33" s="53"/>
      <c r="M33" s="37" t="s">
        <v>71</v>
      </c>
      <c r="N33" s="37" t="s">
        <v>70</v>
      </c>
      <c r="O33" s="37" t="s">
        <v>68</v>
      </c>
      <c r="P33" s="37" t="s">
        <v>69</v>
      </c>
      <c r="Q33" s="38"/>
    </row>
    <row r="34" spans="1:17" ht="31.5" customHeight="1" x14ac:dyDescent="0.25">
      <c r="A34" s="31" t="s">
        <v>30</v>
      </c>
      <c r="B34" s="68" t="s">
        <v>63</v>
      </c>
      <c r="C34" s="68"/>
      <c r="D34" s="68"/>
      <c r="E34" s="68"/>
      <c r="F34" s="68"/>
      <c r="G34" s="68"/>
      <c r="H34" s="68"/>
      <c r="I34" s="68"/>
      <c r="J34" s="69"/>
      <c r="L34" s="53"/>
      <c r="M34" s="39">
        <v>75000483</v>
      </c>
      <c r="N34" s="39">
        <v>85714837</v>
      </c>
      <c r="O34" s="39">
        <v>100000643</v>
      </c>
      <c r="P34" s="39">
        <v>96429192</v>
      </c>
      <c r="Q34" s="40">
        <f>SUM(M34:P34)</f>
        <v>357145155</v>
      </c>
    </row>
    <row r="35" spans="1:17" ht="57" customHeight="1" x14ac:dyDescent="0.25">
      <c r="A35" s="31" t="s">
        <v>31</v>
      </c>
      <c r="B35" s="70" t="s">
        <v>84</v>
      </c>
      <c r="C35" s="70"/>
      <c r="D35" s="70"/>
      <c r="E35" s="70"/>
      <c r="F35" s="70"/>
      <c r="G35" s="70"/>
      <c r="H35" s="70"/>
      <c r="I35" s="70"/>
      <c r="J35" s="71"/>
      <c r="L35" s="50" t="s">
        <v>74</v>
      </c>
      <c r="M35" s="42">
        <f>+M34/M32</f>
        <v>0.21000000125999188</v>
      </c>
      <c r="N35" s="42">
        <f>+N34/M32</f>
        <v>0.23999999944000361</v>
      </c>
      <c r="O35" s="42">
        <f>+O34/M32</f>
        <v>0.27999999888000721</v>
      </c>
      <c r="P35" s="42">
        <f>+P34/M32</f>
        <v>0.27000000041999728</v>
      </c>
      <c r="Q35" s="38"/>
    </row>
    <row r="36" spans="1:17" ht="30.75" customHeight="1" x14ac:dyDescent="0.25">
      <c r="A36" s="31" t="s">
        <v>32</v>
      </c>
      <c r="B36" s="68" t="s">
        <v>67</v>
      </c>
      <c r="C36" s="68"/>
      <c r="D36" s="68"/>
      <c r="E36" s="68"/>
      <c r="F36" s="68"/>
      <c r="G36" s="68"/>
      <c r="H36" s="68"/>
      <c r="I36" s="68"/>
      <c r="J36" s="69"/>
      <c r="L36" s="53" t="s">
        <v>73</v>
      </c>
      <c r="M36" s="43">
        <v>992825495</v>
      </c>
      <c r="N36" s="44"/>
      <c r="O36" s="44"/>
      <c r="P36" s="44"/>
      <c r="Q36" s="38"/>
    </row>
    <row r="37" spans="1:17" x14ac:dyDescent="0.25">
      <c r="A37" s="58" t="s">
        <v>65</v>
      </c>
      <c r="B37" s="59"/>
      <c r="C37" s="59"/>
      <c r="D37" s="59"/>
      <c r="E37" s="59"/>
      <c r="F37" s="59"/>
      <c r="G37" s="59"/>
      <c r="H37" s="59"/>
      <c r="I37" s="59"/>
      <c r="J37" s="60"/>
      <c r="L37" s="53"/>
      <c r="M37" s="44"/>
      <c r="N37" s="44"/>
      <c r="O37" s="44"/>
      <c r="P37" s="44"/>
      <c r="Q37" s="38"/>
    </row>
    <row r="38" spans="1:17" ht="15.75" thickBot="1" x14ac:dyDescent="0.3">
      <c r="A38" s="61" t="s">
        <v>33</v>
      </c>
      <c r="B38" s="62"/>
      <c r="C38" s="62"/>
      <c r="D38" s="62"/>
      <c r="E38" s="62"/>
      <c r="F38" s="62"/>
      <c r="G38" s="62"/>
      <c r="H38" s="62"/>
      <c r="I38" s="62"/>
      <c r="J38" s="63"/>
      <c r="K38" s="1"/>
      <c r="L38" s="54"/>
      <c r="M38" s="45">
        <f>+M36*M35</f>
        <v>208493355.20095205</v>
      </c>
      <c r="N38" s="45">
        <f>+M36*N35</f>
        <v>238278118.2440213</v>
      </c>
      <c r="O38" s="45">
        <f>+M36*O35</f>
        <v>277991137.48804259</v>
      </c>
      <c r="P38" s="45">
        <f>+M36*P35</f>
        <v>268062884.066984</v>
      </c>
      <c r="Q38" s="46">
        <f>SUM(M38:P38)</f>
        <v>992825495</v>
      </c>
    </row>
    <row r="39" spans="1:17" ht="15" customHeight="1" x14ac:dyDescent="0.25">
      <c r="A39" s="64" t="s">
        <v>53</v>
      </c>
      <c r="B39" s="65"/>
      <c r="C39" s="65"/>
      <c r="D39" s="65"/>
      <c r="E39" s="65"/>
      <c r="F39" s="65"/>
      <c r="G39" s="65"/>
      <c r="H39" s="65"/>
      <c r="I39" s="65"/>
      <c r="J39" s="66"/>
    </row>
    <row r="40" spans="1:17" ht="11.25" customHeight="1" x14ac:dyDescent="0.25">
      <c r="A40" s="47"/>
      <c r="B40" s="47"/>
      <c r="C40" s="47"/>
      <c r="D40" s="47"/>
      <c r="E40" s="47"/>
      <c r="F40" s="47"/>
      <c r="G40" s="47"/>
      <c r="H40" s="47"/>
      <c r="I40" s="47"/>
      <c r="J40" s="47"/>
    </row>
    <row r="41" spans="1:17" ht="13.5" customHeight="1" x14ac:dyDescent="0.25">
      <c r="A41" s="49" t="s">
        <v>76</v>
      </c>
      <c r="B41" s="48">
        <v>1349970650</v>
      </c>
      <c r="C41" s="47"/>
      <c r="D41" s="47"/>
      <c r="E41" s="47"/>
      <c r="F41" s="47"/>
      <c r="G41" s="47"/>
      <c r="H41" s="47"/>
      <c r="I41" s="47"/>
      <c r="J41" s="47"/>
    </row>
    <row r="42" spans="1:17" ht="13.5" customHeight="1" x14ac:dyDescent="0.25">
      <c r="A42" s="49" t="s">
        <v>77</v>
      </c>
      <c r="B42" s="48">
        <v>1363677447.0599999</v>
      </c>
      <c r="C42" s="47"/>
      <c r="D42" s="47"/>
      <c r="E42" s="47"/>
      <c r="F42" s="47"/>
      <c r="G42" s="47"/>
      <c r="H42" s="47"/>
      <c r="I42" s="47"/>
      <c r="J42" s="47"/>
    </row>
    <row r="43" spans="1:17" ht="13.5" customHeight="1" x14ac:dyDescent="0.25">
      <c r="A43" s="49" t="s">
        <v>78</v>
      </c>
      <c r="B43" s="48">
        <f>+F25</f>
        <v>529114142.86000001</v>
      </c>
      <c r="C43" s="8"/>
      <c r="D43" s="8"/>
      <c r="E43" s="8"/>
      <c r="F43" s="8"/>
      <c r="G43" s="8"/>
      <c r="H43" s="8"/>
      <c r="I43" s="8"/>
      <c r="J43" s="8"/>
      <c r="M43" s="32">
        <f>+M34+N34</f>
        <v>160715320</v>
      </c>
    </row>
    <row r="44" spans="1:17" ht="23.25" customHeight="1" x14ac:dyDescent="0.25">
      <c r="A44" s="67" t="s">
        <v>80</v>
      </c>
      <c r="B44" s="67"/>
      <c r="C44" s="67"/>
      <c r="D44" s="67"/>
      <c r="E44" s="67"/>
      <c r="F44" s="67"/>
      <c r="G44" s="67"/>
      <c r="H44" s="67"/>
      <c r="I44" s="67"/>
      <c r="J44" s="67"/>
      <c r="M44" s="32"/>
    </row>
    <row r="45" spans="1:17" ht="12.75" customHeight="1" x14ac:dyDescent="0.25">
      <c r="A45" s="51" t="s">
        <v>81</v>
      </c>
      <c r="B45" s="51"/>
      <c r="C45" s="51"/>
      <c r="D45" s="51"/>
      <c r="E45" s="51"/>
      <c r="F45" s="51"/>
      <c r="G45" s="51"/>
      <c r="H45" s="51"/>
      <c r="I45" s="51"/>
      <c r="M45" s="33">
        <f>+M38+N38</f>
        <v>446771473.44497335</v>
      </c>
    </row>
    <row r="46" spans="1:17" x14ac:dyDescent="0.25">
      <c r="M46" s="33">
        <f>+M43+M45</f>
        <v>607486793.44497335</v>
      </c>
    </row>
  </sheetData>
  <mergeCells count="53">
    <mergeCell ref="A44:J44"/>
    <mergeCell ref="A45:I45"/>
    <mergeCell ref="B35:J35"/>
    <mergeCell ref="B36:J36"/>
    <mergeCell ref="L36:L38"/>
    <mergeCell ref="A37:J37"/>
    <mergeCell ref="A38:J38"/>
    <mergeCell ref="A39:J39"/>
    <mergeCell ref="A31:J31"/>
    <mergeCell ref="M31:P31"/>
    <mergeCell ref="A32:J32"/>
    <mergeCell ref="L32:L34"/>
    <mergeCell ref="B33:J33"/>
    <mergeCell ref="B34:J34"/>
    <mergeCell ref="A26:J26"/>
    <mergeCell ref="A27:B27"/>
    <mergeCell ref="C27:D27"/>
    <mergeCell ref="E27:F27"/>
    <mergeCell ref="G27:H27"/>
    <mergeCell ref="I27:J27"/>
    <mergeCell ref="A25:B25"/>
    <mergeCell ref="C25:E25"/>
    <mergeCell ref="F25:H25"/>
    <mergeCell ref="I25:J25"/>
    <mergeCell ref="A17:J17"/>
    <mergeCell ref="B18:J18"/>
    <mergeCell ref="B19:J19"/>
    <mergeCell ref="B20:J20"/>
    <mergeCell ref="B21:J21"/>
    <mergeCell ref="A22:J22"/>
    <mergeCell ref="A23:J23"/>
    <mergeCell ref="A24:B24"/>
    <mergeCell ref="C24:E24"/>
    <mergeCell ref="F24:H24"/>
    <mergeCell ref="I24:J24"/>
    <mergeCell ref="C16:J16"/>
    <mergeCell ref="A5:J5"/>
    <mergeCell ref="A6:J6"/>
    <mergeCell ref="A7:J7"/>
    <mergeCell ref="B8:J8"/>
    <mergeCell ref="B9:J9"/>
    <mergeCell ref="B10:J10"/>
    <mergeCell ref="B11:J11"/>
    <mergeCell ref="B12:J12"/>
    <mergeCell ref="A13:J13"/>
    <mergeCell ref="C14:J14"/>
    <mergeCell ref="C15:J15"/>
    <mergeCell ref="A4:J4"/>
    <mergeCell ref="B1:J1"/>
    <mergeCell ref="B2:C2"/>
    <mergeCell ref="D2:H2"/>
    <mergeCell ref="B3:C3"/>
    <mergeCell ref="D3:H3"/>
  </mergeCells>
  <dataValidations count="16">
    <dataValidation allowBlank="1" sqref="A8"/>
    <dataValidation allowBlank="1" showInputMessage="1" prompt="Nombre del capítulo" sqref="B8:J10"/>
    <dataValidation allowBlank="1" showInputMessage="1" showErrorMessage="1" prompt="¿A quién va dirigido el programa?, ¿qué característica tiene esta población que requiere ser beneficiada?" sqref="B20:J20"/>
    <dataValidation allowBlank="1" showInputMessage="1" showErrorMessage="1" prompt="Nombre del producto" sqref="B33:J33"/>
    <dataValidation allowBlank="1" showInputMessage="1" showErrorMessage="1" prompt="¿En qué consiste el producto? su objetivo" sqref="B34:J34"/>
    <dataValidation allowBlank="1" showInputMessage="1" showErrorMessage="1" prompt="1. Describir lo plasmado en el presupuesto_x000a_2. Describir lo alcanzado en términos financieros y de producción " sqref="B35:J35"/>
    <dataValidation allowBlank="1" showInputMessage="1" showErrorMessage="1" prompt="De existir desvío, explicar razones." sqref="B36:J36"/>
    <dataValidation allowBlank="1" showInputMessage="1" showErrorMessage="1" prompt="Oportunidades de mejora identificadas" sqref="A39:J43"/>
    <dataValidation allowBlank="1" showInputMessage="1" showErrorMessage="1" prompt="Presupuesto del programa" sqref="A25:C25 F25"/>
    <dataValidation allowBlank="1" showInputMessage="1" showErrorMessage="1" prompt="¿En qué consiste el programa?" sqref="B19:J19"/>
    <dataValidation allowBlank="1" showInputMessage="1" showErrorMessage="1" prompt="Nombre de cada producto" sqref="A28:A30"/>
    <dataValidation allowBlank="1" showInputMessage="1" showErrorMessage="1" prompt="Nombre del indicador" sqref="B28:B30"/>
    <dataValidation allowBlank="1" showInputMessage="1" showErrorMessage="1" prompt="Meta anual del indicador" sqref="C28:C30 E28"/>
    <dataValidation allowBlank="1" showInputMessage="1" showErrorMessage="1" prompt="Monto presupuestado para el producto" sqref="D28:D30 E29:F30 F28"/>
    <dataValidation allowBlank="1" showInputMessage="1" showErrorMessage="1" prompt="Meta alcanzada en el trimestre" sqref="G28:G30"/>
    <dataValidation allowBlank="1" showInputMessage="1" showErrorMessage="1" prompt="Monto ejecutado en el trimestre" sqref="H28:H30"/>
  </dataValidations>
  <pageMargins left="0.23622047244094491" right="0.23622047244094491" top="0.74803149606299213" bottom="0.74803149606299213" header="0.31496062992125984" footer="0.31496062992125984"/>
  <pageSetup scale="77"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1er Semestre</vt:lpstr>
      <vt:lpstr>2do Trimestre</vt:lpstr>
      <vt:lpstr>'1er Semestre'!Área_de_impresión</vt:lpstr>
      <vt:lpstr>'2do Trimestre'!Área_de_impresión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2023-01-24T16:45:38Z</cp:lastPrinted>
  <dcterms:created xsi:type="dcterms:W3CDTF">2021-03-22T15:50:10Z</dcterms:created>
  <dcterms:modified xsi:type="dcterms:W3CDTF">2023-01-25T12:32:12Z</dcterms:modified>
</cp:coreProperties>
</file>